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 iterateDelta="1E-4"/>
</workbook>
</file>

<file path=xl/calcChain.xml><?xml version="1.0" encoding="utf-8"?>
<calcChain xmlns="http://schemas.openxmlformats.org/spreadsheetml/2006/main">
  <c r="F49" i="4"/>
  <c r="E49"/>
  <c r="E50"/>
  <c r="F50"/>
  <c r="G50"/>
  <c r="D50"/>
  <c r="F38"/>
  <c r="E38"/>
  <c r="E39"/>
  <c r="F39"/>
  <c r="D39"/>
  <c r="D21"/>
  <c r="U30" i="2" l="1"/>
  <c r="D255" i="4" l="1"/>
  <c r="D266" s="1"/>
  <c r="D256"/>
  <c r="D267" s="1"/>
  <c r="D254"/>
  <c r="D265" s="1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 l="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M18"/>
  <c r="O18" s="1"/>
  <c r="O19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E257"/>
  <c r="F251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F208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E197" l="1"/>
  <c r="F186"/>
  <c r="E251"/>
  <c r="E76"/>
  <c r="E54"/>
  <c r="E202"/>
  <c r="D185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E70"/>
  <c r="F53"/>
  <c r="F59"/>
  <c r="D246"/>
  <c r="B238"/>
  <c r="F245"/>
  <c r="E245"/>
  <c r="F244"/>
  <c r="E244"/>
  <c r="F243"/>
  <c r="E243"/>
  <c r="F242"/>
  <c r="F241" s="1"/>
  <c r="E242"/>
  <c r="D241"/>
  <c r="F246" l="1"/>
  <c r="F185"/>
  <c r="E185"/>
  <c r="F207"/>
  <c r="E196"/>
  <c r="E241"/>
  <c r="E75"/>
  <c r="F75"/>
  <c r="E64"/>
  <c r="F64"/>
  <c r="E246"/>
  <c r="D240"/>
  <c r="F240" l="1"/>
  <c r="E240"/>
  <c r="F27"/>
  <c r="E27"/>
  <c r="B40"/>
  <c r="D235"/>
  <c r="B227"/>
  <c r="D224"/>
  <c r="B216"/>
  <c r="E235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H268" s="1"/>
  <c r="B128"/>
  <c r="F135"/>
  <c r="E135"/>
  <c r="F134"/>
  <c r="E134"/>
  <c r="F133"/>
  <c r="E133"/>
  <c r="F132"/>
  <c r="E132"/>
  <c r="D131"/>
  <c r="D125"/>
  <c r="B117"/>
  <c r="E125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37"/>
  <c r="E37" s="1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0" l="1"/>
  <c r="E175"/>
  <c r="F175"/>
  <c r="F219"/>
  <c r="E153"/>
  <c r="E147"/>
  <c r="E48"/>
  <c r="D42"/>
  <c r="E42" s="1"/>
  <c r="E164"/>
  <c r="E92"/>
  <c r="F131"/>
  <c r="E219"/>
  <c r="F230"/>
  <c r="F142"/>
  <c r="F164"/>
  <c r="E142"/>
  <c r="E131"/>
  <c r="F153"/>
  <c r="E120"/>
  <c r="E230"/>
  <c r="D218"/>
  <c r="F120"/>
  <c r="F32"/>
  <c r="D130"/>
  <c r="F125"/>
  <c r="D163"/>
  <c r="F163" s="1"/>
  <c r="F98"/>
  <c r="E32"/>
  <c r="E43"/>
  <c r="F43"/>
  <c r="E87"/>
  <c r="F87"/>
  <c r="E98"/>
  <c r="E109"/>
  <c r="F109"/>
  <c r="D152"/>
  <c r="D108"/>
  <c r="E108" s="1"/>
  <c r="D229"/>
  <c r="F235"/>
  <c r="D174"/>
  <c r="F169"/>
  <c r="F158"/>
  <c r="D141"/>
  <c r="F147"/>
  <c r="D119"/>
  <c r="E119" s="1"/>
  <c r="F48"/>
  <c r="F92"/>
  <c r="D86"/>
  <c r="F114"/>
  <c r="D31"/>
  <c r="E28"/>
  <c r="F103"/>
  <c r="F37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I86" l="1"/>
  <c r="I24"/>
  <c r="I31"/>
  <c r="I20"/>
  <c r="I22" s="1"/>
  <c r="E86"/>
  <c r="D6"/>
  <c r="E31"/>
  <c r="E174"/>
  <c r="E141"/>
  <c r="E152"/>
  <c r="E229"/>
  <c r="F152"/>
  <c r="E20"/>
  <c r="E97"/>
  <c r="E163"/>
  <c r="E10"/>
  <c r="F10"/>
  <c r="E21"/>
  <c r="F108"/>
  <c r="F229"/>
  <c r="F21"/>
  <c r="F174"/>
  <c r="F86"/>
  <c r="F42"/>
  <c r="F141"/>
  <c r="F119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<sst xmlns="http://schemas.openxmlformats.org/spreadsheetml/2006/main" count="3004" uniqueCount="496">
  <si>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</si>
  <si>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</si>
  <si>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</si>
  <si>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</si>
  <si>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</si>
  <si>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</si>
  <si>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</si>
  <si>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</si>
  <si>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</si>
  <si>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</si>
  <si>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</si>
  <si>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</si>
  <si>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</si>
  <si>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</si>
  <si>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</si>
  <si>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</si>
  <si>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</si>
  <si>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</si>
  <si>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</si>
  <si>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</si>
  <si>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</si>
  <si>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</si>
  <si>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</si>
  <si>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</si>
  <si>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</si>
  <si>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</si>
  <si>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</si>
  <si>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</si>
  <si>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</si>
  <si>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</si>
  <si>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</si>
  <si>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</si>
  <si>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</si>
  <si>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</si>
  <si>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</si>
  <si>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</si>
  <si>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</si>
  <si>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</si>
  <si>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</si>
  <si>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</si>
  <si>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</si>
  <si>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</si>
  <si>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</si>
  <si>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</si>
  <si>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</si>
  <si>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</si>
  <si>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</si>
  <si>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</si>
  <si>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</si>
  <si>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</si>
  <si>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</si>
  <si>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</si>
  <si>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</si>
  <si>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</si>
  <si>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</si>
  <si>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</si>
  <si>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</si>
  <si>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</si>
  <si>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</si>
  <si>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</si>
  <si>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</si>
  <si>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</si>
  <si>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</si>
  <si>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</si>
  <si>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</si>
  <si>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</si>
  <si>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</si>
  <si>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</si>
  <si>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</si>
  <si>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</si>
  <si>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</si>
  <si>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</si>
  <si>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</si>
  <si>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</si>
  <si>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</si>
  <si>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</si>
  <si>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</si>
  <si>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</si>
  <si>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</si>
  <si>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</si>
  <si>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</si>
  <si>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</si>
  <si>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</si>
  <si>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</si>
  <si>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</si>
  <si>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</si>
  <si>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</si>
  <si>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</si>
  <si>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</si>
  <si>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</si>
  <si>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</si>
  <si>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</si>
  <si>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</si>
  <si>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</si>
  <si>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</si>
  <si>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</si>
  <si>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</si>
  <si>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</si>
  <si>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</si>
  <si>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</si>
  <si>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</si>
  <si>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</si>
  <si>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</si>
  <si>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</si>
  <si>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</si>
  <si>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</si>
  <si>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</si>
  <si>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</si>
  <si>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</si>
  <si>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</si>
  <si>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</si>
  <si>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</si>
  <si>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</si>
  <si>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</si>
  <si>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</si>
  <si>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</si>
  <si>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</si>
  <si>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</si>
  <si>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</si>
  <si>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</si>
  <si>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</si>
  <si>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</si>
  <si>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</si>
  <si>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</si>
  <si>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</si>
  <si>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</si>
  <si>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</si>
  <si>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</si>
  <si>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</si>
  <si>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</si>
  <si>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</si>
  <si>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</si>
  <si>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</si>
  <si>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</si>
  <si>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</si>
  <si>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</si>
  <si>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</si>
  <si>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</si>
  <si>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</si>
  <si>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</si>
  <si>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</si>
  <si>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</si>
  <si>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</si>
  <si>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</si>
  <si>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</si>
  <si>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</si>
  <si>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</si>
  <si>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</si>
  <si>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</si>
  <si>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</si>
  <si>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</si>
  <si>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</si>
  <si>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</si>
  <si>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</si>
  <si>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</si>
  <si>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</si>
  <si>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</si>
  <si>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</si>
  <si>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</si>
  <si>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</si>
  <si>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</si>
  <si>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</si>
  <si>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</si>
  <si>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</si>
  <si>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</si>
  <si>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</si>
  <si>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</si>
  <si>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</si>
  <si>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</si>
  <si>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</si>
  <si>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</si>
  <si>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</si>
  <si>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</si>
  <si>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</si>
  <si>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</si>
  <si>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</si>
  <si>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</si>
  <si>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</si>
  <si>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</si>
  <si>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</si>
  <si>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</si>
  <si>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</si>
  <si>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</si>
  <si>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</si>
  <si>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</si>
  <si>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</si>
  <si>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</si>
  <si>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</si>
  <si>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</si>
  <si>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</si>
  <si>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</si>
  <si>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</si>
  <si>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</si>
  <si>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</si>
  <si>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</si>
  <si>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</si>
  <si>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</si>
  <si>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</si>
  <si>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</si>
  <si>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</si>
  <si>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</si>
  <si>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</si>
  <si>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</si>
  <si>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</si>
  <si>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</si>
  <si>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</si>
  <si>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</si>
  <si>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</si>
  <si>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</si>
  <si>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</si>
  <si>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</si>
  <si>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</si>
  <si>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</si>
  <si>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</si>
  <si>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</si>
  <si>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</si>
  <si>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</si>
  <si>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</si>
  <si>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</si>
  <si>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</si>
  <si>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</si>
  <si>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</si>
  <si>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</si>
  <si>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</si>
  <si>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</si>
  <si>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</si>
  <si>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</si>
  <si>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</si>
  <si>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</si>
  <si>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</si>
  <si>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</si>
  <si>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</si>
  <si>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</si>
  <si>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</si>
  <si>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</si>
  <si>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</si>
  <si>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</si>
  <si>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</si>
  <si>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</si>
  <si>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</si>
  <si>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</si>
  <si>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</si>
  <si>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</si>
  <si>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</si>
  <si>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</si>
  <si>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</si>
  <si>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</si>
  <si>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</si>
  <si>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</si>
  <si>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</si>
  <si>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</si>
  <si>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</si>
  <si>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</si>
  <si>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</si>
  <si>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</si>
  <si>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</si>
  <si>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</si>
  <si>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</si>
  <si>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</si>
  <si>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</si>
  <si>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</si>
  <si>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</si>
  <si>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</si>
  <si>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</si>
  <si>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</si>
  <si>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</si>
  <si>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</si>
  <si>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</si>
  <si>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</si>
  <si>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</si>
  <si>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</si>
  <si>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</si>
  <si>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</si>
  <si>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</si>
  <si>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</si>
  <si>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</si>
  <si>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</si>
  <si>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</si>
  <si>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</si>
  <si>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</si>
  <si>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</si>
  <si>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</si>
  <si>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</si>
  <si>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</si>
  <si>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</si>
  <si>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</si>
  <si>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</si>
  <si>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</si>
  <si>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</si>
  <si>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</si>
  <si>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</si>
  <si>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</si>
  <si>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</si>
  <si>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</si>
  <si>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</si>
  <si>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</si>
  <si>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</si>
  <si>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</si>
  <si>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</si>
  <si>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</si>
  <si>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</si>
  <si>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</si>
  <si>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</si>
  <si>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</si>
  <si>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</si>
  <si>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</si>
  <si>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</si>
  <si>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</si>
  <si>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</si>
  <si>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</si>
  <si>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</si>
  <si>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</si>
  <si>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</si>
  <si>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</si>
  <si>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</si>
  <si>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</si>
  <si>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</si>
  <si>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</si>
  <si>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</si>
  <si>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</si>
  <si>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</si>
  <si>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</si>
  <si>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</si>
  <si>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</si>
  <si>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</si>
  <si>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</si>
  <si>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</si>
  <si>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</si>
  <si>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</si>
  <si>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</si>
  <si>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</si>
  <si>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</si>
  <si>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</si>
  <si>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</si>
  <si>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</si>
  <si>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</si>
  <si>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</si>
  <si>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</si>
  <si>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</si>
  <si>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</si>
  <si>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</si>
  <si>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</si>
  <si>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</si>
  <si>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</si>
  <si>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</si>
  <si>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</si>
  <si>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</si>
  <si>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</si>
  <si>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</si>
  <si>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</si>
  <si>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</si>
  <si>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</si>
  <si>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</si>
  <si>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</si>
  <si>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</si>
  <si>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</si>
  <si>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</si>
  <si>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</si>
  <si>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</si>
  <si>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</si>
  <si>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</si>
  <si>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</si>
  <si>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</si>
  <si>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</si>
  <si>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</si>
  <si>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</si>
  <si>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</si>
  <si>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</si>
  <si>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</si>
  <si>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</si>
  <si>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</si>
  <si>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</si>
  <si>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</si>
  <si>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</si>
  <si>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</si>
  <si>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</si>
  <si>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</si>
  <si>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</si>
  <si>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</si>
  <si>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</si>
  <si>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</si>
  <si>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</si>
  <si>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</si>
  <si>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</si>
  <si>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</si>
  <si>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</si>
  <si>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</si>
  <si>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</si>
  <si>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</si>
  <si>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</si>
  <si>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</si>
  <si>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</si>
  <si>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</si>
  <si>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</si>
  <si>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</si>
  <si>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</si>
  <si>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</si>
  <si>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</si>
  <si>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</si>
  <si>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</si>
  <si>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</si>
  <si>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</si>
  <si>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</si>
  <si>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</si>
  <si>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</si>
  <si>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</si>
  <si>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</si>
  <si>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</si>
  <si>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</si>
  <si>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</si>
  <si>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</si>
  <si>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</si>
  <si>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</si>
  <si>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</si>
  <si>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</si>
  <si>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</si>
  <si>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</si>
  <si>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</si>
  <si>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</si>
  <si>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</si>
  <si>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</si>
  <si>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</si>
  <si>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</si>
  <si>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</si>
  <si>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</si>
  <si>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</si>
  <si>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</si>
  <si>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</si>
  <si>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</si>
  <si>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</si>
  <si>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</si>
  <si>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</si>
  <si>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</si>
  <si>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</si>
  <si>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</si>
  <si>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</si>
  <si>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</si>
  <si>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</si>
  <si>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</si>
  <si>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</si>
  <si>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</si>
  <si>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</si>
  <si>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</si>
  <si>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</si>
  <si>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</si>
  <si>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</si>
  <si>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</si>
  <si>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</si>
  <si>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</si>
  <si>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</si>
  <si>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</si>
  <si>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</si>
  <si>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</si>
  <si>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</si>
  <si>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</si>
  <si>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</si>
  <si>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</si>
  <si>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</si>
  <si>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</si>
  <si>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</si>
  <si>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</si>
  <si>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</si>
  <si>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</si>
  <si>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</si>
  <si>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</si>
  <si>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</si>
  <si>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</si>
  <si>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</si>
  <si>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</si>
  <si>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</si>
  <si>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</si>
  <si>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</si>
  <si>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</si>
  <si>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</si>
  <si>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</si>
  <si>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</si>
  <si>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</si>
  <si>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</si>
  <si>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</si>
  <si>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</si>
  <si>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</si>
  <si>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</si>
  <si>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</si>
  <si>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</si>
  <si>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</si>
  <si>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</si>
  <si>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</si>
  <si>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</si>
  <si>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</si>
  <si>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</si>
  <si>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</si>
  <si>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гл.бухгалтер</t>
  </si>
  <si>
    <t>Лепихина Жанна Викторовна</t>
  </si>
  <si>
    <t>государственное бюджетное учреждение "Комплексный центр социального обслуживания населения" Оленинского муниципального округа</t>
  </si>
  <si>
    <t>Новикова Валентина Ивановна</t>
  </si>
  <si>
    <t>«21 »   декабря  2020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</si>
</sst>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P26" sqref="P26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58" t="s">
        <v>0</v>
      </c>
      <c r="B2" s="58" t="s">
        <v>0</v>
      </c>
      <c r="C2" s="58" t="s">
        <v>0</v>
      </c>
      <c r="D2" s="58" t="s">
        <v>0</v>
      </c>
      <c r="E2" s="68" t="s">
        <v>1</v>
      </c>
      <c r="F2" s="68"/>
      <c r="G2" s="68"/>
    </row>
    <row r="3" spans="1:7" ht="18" customHeight="1">
      <c r="A3" s="58" t="s">
        <v>0</v>
      </c>
      <c r="B3" s="58" t="s">
        <v>0</v>
      </c>
      <c r="C3" s="58" t="s">
        <v>0</v>
      </c>
      <c r="D3" s="58" t="s">
        <v>0</v>
      </c>
      <c r="E3" s="67" t="s">
        <v>0</v>
      </c>
      <c r="F3" s="67" t="s">
        <v>0</v>
      </c>
      <c r="G3" s="67" t="s">
        <v>0</v>
      </c>
    </row>
    <row r="4" spans="1:7" ht="18" customHeight="1">
      <c r="A4" s="58" t="s">
        <v>0</v>
      </c>
      <c r="B4" s="58" t="s">
        <v>0</v>
      </c>
      <c r="C4" s="58" t="s">
        <v>0</v>
      </c>
      <c r="D4" s="58" t="s">
        <v>0</v>
      </c>
      <c r="E4" s="67" t="s">
        <v>0</v>
      </c>
      <c r="F4" s="67" t="s">
        <v>0</v>
      </c>
      <c r="G4" s="67" t="s">
        <v>0</v>
      </c>
    </row>
    <row r="5" spans="1:7" ht="77.25" customHeight="1">
      <c r="A5" s="58" t="s">
        <v>0</v>
      </c>
      <c r="B5" s="58" t="s">
        <v>0</v>
      </c>
      <c r="C5" s="58" t="s">
        <v>0</v>
      </c>
      <c r="D5" s="58" t="s">
        <v>0</v>
      </c>
      <c r="E5" s="69" t="s">
        <v>2</v>
      </c>
      <c r="F5" s="69"/>
      <c r="G5" s="69"/>
    </row>
    <row r="6" spans="1:7" ht="12.75" customHeight="1">
      <c r="A6" s="58" t="s">
        <v>0</v>
      </c>
      <c r="B6" s="58" t="s">
        <v>0</v>
      </c>
      <c r="C6" s="58" t="s">
        <v>0</v>
      </c>
      <c r="D6" s="58" t="s">
        <v>0</v>
      </c>
      <c r="E6" s="69" t="s">
        <v>3</v>
      </c>
      <c r="F6" s="69"/>
      <c r="G6" s="69"/>
    </row>
    <row r="7" spans="1:7" ht="12.75" customHeight="1">
      <c r="A7" s="58" t="s">
        <v>0</v>
      </c>
      <c r="B7" s="58" t="s">
        <v>0</v>
      </c>
      <c r="C7" s="58" t="s">
        <v>0</v>
      </c>
      <c r="D7" s="58" t="s">
        <v>0</v>
      </c>
      <c r="E7" s="63" t="s">
        <v>4</v>
      </c>
      <c r="F7" s="63"/>
      <c r="G7" s="63"/>
    </row>
    <row r="8" spans="1:7" ht="30.4" customHeight="1">
      <c r="A8" s="58" t="s">
        <v>0</v>
      </c>
      <c r="B8" s="58" t="s">
        <v>0</v>
      </c>
      <c r="C8" s="58" t="s">
        <v>0</v>
      </c>
      <c r="D8" s="58" t="s">
        <v>0</v>
      </c>
      <c r="E8" s="66" t="s">
        <v>5</v>
      </c>
      <c r="F8" s="66"/>
      <c r="G8" s="66"/>
    </row>
    <row r="9" spans="1:7" ht="31.35" customHeight="1">
      <c r="A9" s="58" t="s">
        <v>0</v>
      </c>
      <c r="B9" s="58" t="s">
        <v>0</v>
      </c>
      <c r="C9" s="58" t="s">
        <v>0</v>
      </c>
      <c r="D9" s="58" t="s">
        <v>0</v>
      </c>
      <c r="E9" s="57" t="s">
        <v>0</v>
      </c>
      <c r="F9" s="57" t="s">
        <v>0</v>
      </c>
      <c r="G9" s="61" t="s">
        <v>494</v>
      </c>
    </row>
    <row r="10" spans="1:7" ht="12.75" customHeight="1">
      <c r="A10" s="58" t="s">
        <v>0</v>
      </c>
      <c r="B10" s="58" t="s">
        <v>0</v>
      </c>
      <c r="C10" s="58" t="s">
        <v>0</v>
      </c>
      <c r="D10" s="58" t="s">
        <v>0</v>
      </c>
      <c r="E10" s="57" t="s">
        <v>0</v>
      </c>
      <c r="F10" s="57" t="s">
        <v>0</v>
      </c>
      <c r="G10" s="1" t="s">
        <v>6</v>
      </c>
    </row>
    <row r="11" spans="1:7" ht="12.75" customHeight="1">
      <c r="A11" s="58" t="s">
        <v>0</v>
      </c>
      <c r="B11" s="58" t="s">
        <v>0</v>
      </c>
      <c r="C11" s="58" t="s">
        <v>0</v>
      </c>
      <c r="D11" s="58" t="s">
        <v>0</v>
      </c>
      <c r="E11" s="57" t="s">
        <v>0</v>
      </c>
      <c r="F11" s="57" t="s">
        <v>0</v>
      </c>
      <c r="G11" s="59" t="s">
        <v>7</v>
      </c>
    </row>
    <row r="12" spans="1:7" ht="12.75" customHeight="1">
      <c r="A12" s="58" t="s">
        <v>0</v>
      </c>
      <c r="B12" s="58" t="s">
        <v>0</v>
      </c>
      <c r="C12" s="58" t="s">
        <v>0</v>
      </c>
      <c r="D12" s="58" t="s">
        <v>0</v>
      </c>
      <c r="E12" s="57" t="s">
        <v>0</v>
      </c>
      <c r="F12" s="57" t="s">
        <v>0</v>
      </c>
      <c r="G12" s="46" t="s">
        <v>495</v>
      </c>
    </row>
    <row r="13" spans="1:7" ht="30.2" customHeight="1">
      <c r="A13" s="58" t="s">
        <v>0</v>
      </c>
      <c r="B13" s="58" t="s">
        <v>0</v>
      </c>
      <c r="C13" s="58" t="s">
        <v>0</v>
      </c>
      <c r="D13" s="58" t="s">
        <v>0</v>
      </c>
      <c r="E13" s="63" t="s">
        <v>8</v>
      </c>
      <c r="F13" s="63"/>
      <c r="G13" s="63"/>
    </row>
    <row r="14" spans="1:7" ht="12.75" customHeight="1">
      <c r="A14" s="58" t="s">
        <v>0</v>
      </c>
      <c r="B14" s="58" t="s">
        <v>0</v>
      </c>
      <c r="C14" s="58" t="s">
        <v>0</v>
      </c>
      <c r="D14" s="58" t="s">
        <v>0</v>
      </c>
      <c r="E14" s="66" t="s">
        <v>9</v>
      </c>
      <c r="F14" s="66"/>
      <c r="G14" s="66"/>
    </row>
    <row r="15" spans="1:7" ht="27.2" customHeight="1">
      <c r="A15" s="58" t="s">
        <v>0</v>
      </c>
      <c r="B15" s="58" t="s">
        <v>0</v>
      </c>
      <c r="C15" s="58" t="s">
        <v>0</v>
      </c>
      <c r="D15" s="58" t="s">
        <v>0</v>
      </c>
      <c r="E15" s="57" t="s">
        <v>0</v>
      </c>
      <c r="F15" s="57" t="s">
        <v>0</v>
      </c>
      <c r="G15" s="60" t="s">
        <v>492</v>
      </c>
    </row>
    <row r="16" spans="1:7" ht="12.75" customHeight="1">
      <c r="A16" s="58" t="s">
        <v>0</v>
      </c>
      <c r="B16" s="58" t="s">
        <v>0</v>
      </c>
      <c r="C16" s="58" t="s">
        <v>0</v>
      </c>
      <c r="D16" s="58" t="s">
        <v>0</v>
      </c>
      <c r="E16" s="57" t="s">
        <v>0</v>
      </c>
      <c r="F16" s="57" t="s">
        <v>0</v>
      </c>
      <c r="G16" s="1" t="s">
        <v>6</v>
      </c>
    </row>
    <row r="17" spans="1:7" ht="12.75" customHeight="1">
      <c r="A17" s="58" t="s">
        <v>0</v>
      </c>
      <c r="B17" s="58" t="s">
        <v>0</v>
      </c>
      <c r="C17" s="58" t="s">
        <v>0</v>
      </c>
      <c r="D17" s="58" t="s">
        <v>0</v>
      </c>
      <c r="E17" s="57" t="s">
        <v>0</v>
      </c>
      <c r="F17" s="57" t="s">
        <v>0</v>
      </c>
      <c r="G17" s="59" t="s">
        <v>10</v>
      </c>
    </row>
    <row r="18" spans="1:7" ht="12.75" customHeight="1">
      <c r="A18" s="58" t="s">
        <v>0</v>
      </c>
      <c r="B18" s="58" t="s">
        <v>0</v>
      </c>
      <c r="C18" s="58" t="s">
        <v>0</v>
      </c>
      <c r="D18" s="58" t="s">
        <v>0</v>
      </c>
      <c r="E18" s="57" t="s">
        <v>0</v>
      </c>
      <c r="F18" s="57" t="s">
        <v>0</v>
      </c>
      <c r="G18" s="46" t="s">
        <v>495</v>
      </c>
    </row>
    <row r="19" spans="1:7" ht="23.65" customHeight="1">
      <c r="A19" s="58" t="s">
        <v>0</v>
      </c>
      <c r="B19" s="58" t="s">
        <v>0</v>
      </c>
      <c r="C19" s="58" t="s">
        <v>0</v>
      </c>
      <c r="D19" s="58" t="s">
        <v>0</v>
      </c>
      <c r="E19" s="63" t="s">
        <v>491</v>
      </c>
      <c r="F19" s="63"/>
      <c r="G19" s="63"/>
    </row>
    <row r="20" spans="1:7" ht="29.45" customHeight="1">
      <c r="A20" s="58" t="s">
        <v>0</v>
      </c>
      <c r="B20" s="58" t="s">
        <v>0</v>
      </c>
      <c r="C20" s="58" t="s">
        <v>0</v>
      </c>
      <c r="D20" s="58" t="s">
        <v>0</v>
      </c>
      <c r="E20" s="66" t="s">
        <v>11</v>
      </c>
      <c r="F20" s="66"/>
      <c r="G20" s="66"/>
    </row>
    <row r="21" spans="1:7" ht="25.9" customHeight="1">
      <c r="A21" s="58" t="s">
        <v>0</v>
      </c>
      <c r="B21" s="58" t="s">
        <v>0</v>
      </c>
      <c r="C21" s="58" t="s">
        <v>0</v>
      </c>
      <c r="D21" s="58" t="s">
        <v>0</v>
      </c>
      <c r="E21" s="57" t="s">
        <v>0</v>
      </c>
      <c r="F21" s="57" t="s">
        <v>0</v>
      </c>
      <c r="G21" s="59"/>
    </row>
    <row r="22" spans="1:7" ht="12.75" customHeight="1">
      <c r="A22" s="58" t="s">
        <v>0</v>
      </c>
      <c r="B22" s="58" t="s">
        <v>0</v>
      </c>
      <c r="C22" s="58" t="s">
        <v>0</v>
      </c>
      <c r="D22" s="58" t="s">
        <v>0</v>
      </c>
      <c r="E22" s="57" t="s">
        <v>0</v>
      </c>
      <c r="F22" s="57" t="s">
        <v>0</v>
      </c>
      <c r="G22" s="57" t="s">
        <v>6</v>
      </c>
    </row>
    <row r="23" spans="1:7" ht="12.75" customHeight="1">
      <c r="A23" s="58" t="s">
        <v>0</v>
      </c>
      <c r="B23" s="58" t="s">
        <v>0</v>
      </c>
      <c r="C23" s="58" t="s">
        <v>0</v>
      </c>
      <c r="D23" s="58" t="s">
        <v>0</v>
      </c>
      <c r="E23" s="57" t="s">
        <v>0</v>
      </c>
      <c r="F23" s="57" t="s">
        <v>0</v>
      </c>
      <c r="G23" s="59" t="s">
        <v>12</v>
      </c>
    </row>
    <row r="24" spans="1:7" ht="12.75" customHeight="1">
      <c r="A24" s="58" t="s">
        <v>0</v>
      </c>
      <c r="B24" s="58" t="s">
        <v>0</v>
      </c>
      <c r="C24" s="58" t="s">
        <v>0</v>
      </c>
      <c r="D24" s="58" t="s">
        <v>0</v>
      </c>
      <c r="E24" s="57" t="s">
        <v>0</v>
      </c>
      <c r="F24" s="57" t="s">
        <v>0</v>
      </c>
      <c r="G24" s="46" t="s">
        <v>495</v>
      </c>
    </row>
    <row r="25" spans="1:7" ht="18" customHeight="1">
      <c r="A25" s="58" t="s">
        <v>0</v>
      </c>
      <c r="B25" s="58" t="s">
        <v>0</v>
      </c>
      <c r="C25" s="58" t="s">
        <v>0</v>
      </c>
      <c r="D25" s="58" t="s">
        <v>0</v>
      </c>
      <c r="E25" s="57" t="s">
        <v>0</v>
      </c>
      <c r="F25" s="57" t="s">
        <v>0</v>
      </c>
      <c r="G25" s="57" t="s">
        <v>0</v>
      </c>
    </row>
    <row r="26" spans="1:7" ht="24.95" customHeight="1">
      <c r="A26" s="67" t="s">
        <v>13</v>
      </c>
      <c r="B26" s="67"/>
      <c r="C26" s="67"/>
      <c r="D26" s="67"/>
      <c r="E26" s="67"/>
      <c r="F26" s="67"/>
      <c r="G26" s="67"/>
    </row>
    <row r="27" spans="1:7" ht="12.75" customHeight="1">
      <c r="A27" s="62" t="s">
        <v>493</v>
      </c>
      <c r="B27" s="63"/>
      <c r="C27" s="63"/>
      <c r="D27" s="63"/>
      <c r="E27" s="63"/>
      <c r="F27" s="63"/>
      <c r="G27" s="63"/>
    </row>
    <row r="28" spans="1:7" ht="12.75" customHeight="1">
      <c r="A28" s="64" t="s">
        <v>14</v>
      </c>
      <c r="B28" s="64"/>
      <c r="C28" s="64"/>
      <c r="D28" s="64"/>
      <c r="E28" s="64"/>
      <c r="F28" s="64"/>
      <c r="G28" s="64"/>
    </row>
    <row r="29" spans="1:7" ht="18" customHeight="1">
      <c r="A29" s="65" t="s">
        <v>485</v>
      </c>
      <c r="B29" s="63"/>
      <c r="C29" s="63"/>
      <c r="D29" s="63"/>
      <c r="E29" s="63"/>
      <c r="F29" s="63"/>
      <c r="G29" s="63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opLeftCell="A27" zoomScale="60" zoomScaleNormal="60" workbookViewId="0">
      <selection activeCell="N27" sqref="N27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33.950000000000003" customHeight="1">
      <c r="A3" s="71" t="s">
        <v>16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88.25" customHeight="1">
      <c r="A4" s="72" t="s">
        <v>185</v>
      </c>
      <c r="B4" s="72" t="s">
        <v>186</v>
      </c>
      <c r="C4" s="72" t="s">
        <v>187</v>
      </c>
      <c r="D4" s="75" t="s">
        <v>188</v>
      </c>
      <c r="E4" s="76"/>
      <c r="F4" s="77"/>
      <c r="G4" s="75" t="s">
        <v>189</v>
      </c>
      <c r="H4" s="77"/>
      <c r="I4" s="78" t="s">
        <v>190</v>
      </c>
      <c r="J4" s="78"/>
      <c r="K4" s="79" t="s">
        <v>20</v>
      </c>
      <c r="L4" s="79"/>
      <c r="M4" s="79"/>
      <c r="N4" s="79"/>
      <c r="O4" s="79"/>
      <c r="P4" s="79"/>
      <c r="Q4" s="79" t="s">
        <v>21</v>
      </c>
      <c r="R4" s="79"/>
      <c r="S4" s="79"/>
    </row>
    <row r="5" spans="1:19" ht="36.75" customHeight="1">
      <c r="A5" s="73"/>
      <c r="B5" s="73"/>
      <c r="C5" s="73"/>
      <c r="D5" s="72" t="s">
        <v>22</v>
      </c>
      <c r="E5" s="72" t="s">
        <v>23</v>
      </c>
      <c r="F5" s="72" t="s">
        <v>24</v>
      </c>
      <c r="G5" s="72" t="s">
        <v>25</v>
      </c>
      <c r="H5" s="72" t="s">
        <v>26</v>
      </c>
      <c r="I5" s="78"/>
      <c r="J5" s="78"/>
      <c r="K5" s="79" t="s">
        <v>486</v>
      </c>
      <c r="L5" s="79"/>
      <c r="M5" s="79" t="s">
        <v>487</v>
      </c>
      <c r="N5" s="79"/>
      <c r="O5" s="79" t="s">
        <v>488</v>
      </c>
      <c r="P5" s="79"/>
      <c r="Q5" s="79" t="s">
        <v>0</v>
      </c>
      <c r="R5" s="79" t="s">
        <v>0</v>
      </c>
      <c r="S5" s="79" t="s">
        <v>0</v>
      </c>
    </row>
    <row r="6" spans="1:19" ht="71.25" customHeight="1">
      <c r="A6" s="74"/>
      <c r="B6" s="74"/>
      <c r="C6" s="74"/>
      <c r="D6" s="74"/>
      <c r="E6" s="74"/>
      <c r="F6" s="74"/>
      <c r="G6" s="74"/>
      <c r="H6" s="74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28</v>
      </c>
      <c r="M8" s="5"/>
      <c r="N8" s="5">
        <f>L8</f>
        <v>28</v>
      </c>
      <c r="O8" s="5"/>
      <c r="P8" s="5">
        <f>L8</f>
        <v>28</v>
      </c>
      <c r="Q8" s="22" t="s">
        <v>193</v>
      </c>
      <c r="R8" s="22" t="s">
        <v>192</v>
      </c>
      <c r="S8" s="6" t="s">
        <v>191</v>
      </c>
    </row>
    <row r="9" spans="1:19" ht="196.35" customHeight="1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52</v>
      </c>
      <c r="M9" s="5" t="s">
        <v>0</v>
      </c>
      <c r="N9" s="5">
        <f>L9</f>
        <v>52</v>
      </c>
      <c r="O9" s="5" t="s">
        <v>0</v>
      </c>
      <c r="P9" s="5">
        <f>N9</f>
        <v>52</v>
      </c>
      <c r="Q9" s="22" t="s">
        <v>193</v>
      </c>
      <c r="R9" s="22" t="s">
        <v>192</v>
      </c>
      <c r="S9" s="6" t="s">
        <v>191</v>
      </c>
    </row>
    <row r="10" spans="1:19" ht="196.35" customHeight="1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52</v>
      </c>
      <c r="M10" s="5" t="s">
        <v>0</v>
      </c>
      <c r="N10" s="5">
        <f t="shared" ref="N10:N14" si="0">L10</f>
        <v>52</v>
      </c>
      <c r="O10" s="5" t="s">
        <v>0</v>
      </c>
      <c r="P10" s="5">
        <f t="shared" ref="P10:P13" si="1">N10</f>
        <v>52</v>
      </c>
      <c r="Q10" s="22" t="s">
        <v>193</v>
      </c>
      <c r="R10" s="22" t="s">
        <v>192</v>
      </c>
      <c r="S10" s="6" t="s">
        <v>191</v>
      </c>
    </row>
    <row r="11" spans="1:19" ht="196.35" customHeight="1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52</v>
      </c>
      <c r="M11" s="5" t="s">
        <v>0</v>
      </c>
      <c r="N11" s="5">
        <f t="shared" si="0"/>
        <v>52</v>
      </c>
      <c r="O11" s="5" t="s">
        <v>0</v>
      </c>
      <c r="P11" s="5">
        <f t="shared" si="1"/>
        <v>52</v>
      </c>
      <c r="Q11" s="22" t="s">
        <v>193</v>
      </c>
      <c r="R11" s="22" t="s">
        <v>192</v>
      </c>
      <c r="S11" s="6" t="s">
        <v>191</v>
      </c>
    </row>
    <row r="12" spans="1:19" ht="196.35" customHeight="1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193</v>
      </c>
      <c r="R12" s="6" t="s">
        <v>192</v>
      </c>
      <c r="S12" s="6" t="s">
        <v>191</v>
      </c>
    </row>
    <row r="13" spans="1:19" ht="196.35" customHeight="1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0</v>
      </c>
      <c r="M13" s="5" t="s">
        <v>0</v>
      </c>
      <c r="N13" s="5">
        <f t="shared" si="0"/>
        <v>0</v>
      </c>
      <c r="O13" s="5" t="s">
        <v>0</v>
      </c>
      <c r="P13" s="5">
        <f t="shared" si="1"/>
        <v>0</v>
      </c>
      <c r="Q13" s="6" t="s">
        <v>193</v>
      </c>
      <c r="R13" s="6" t="s">
        <v>192</v>
      </c>
      <c r="S13" s="6" t="s">
        <v>191</v>
      </c>
    </row>
    <row r="14" spans="1:19" ht="196.35" customHeight="1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1319</v>
      </c>
      <c r="L15" s="5" t="s">
        <v>0</v>
      </c>
      <c r="M15" s="5">
        <f>K15</f>
        <v>1319</v>
      </c>
      <c r="N15" s="5" t="s">
        <v>0</v>
      </c>
      <c r="O15" s="5">
        <f>M15</f>
        <v>1319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21" ht="409.5" customHeight="1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36</v>
      </c>
      <c r="L17" s="5" t="s">
        <v>0</v>
      </c>
      <c r="M17" s="5">
        <f t="shared" si="2"/>
        <v>36</v>
      </c>
      <c r="N17" s="5" t="s">
        <v>0</v>
      </c>
      <c r="O17" s="5">
        <f t="shared" si="3"/>
        <v>36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21" ht="409.5" customHeight="1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0</v>
      </c>
      <c r="L18" s="5" t="s">
        <v>0</v>
      </c>
      <c r="M18" s="5">
        <f t="shared" si="2"/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21" ht="409.6" customHeight="1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600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21" ht="409.5" customHeight="1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26</v>
      </c>
      <c r="L20" s="5" t="s">
        <v>0</v>
      </c>
      <c r="M20" s="5">
        <f t="shared" si="2"/>
        <v>26</v>
      </c>
      <c r="N20" s="5" t="s">
        <v>0</v>
      </c>
      <c r="O20" s="5">
        <f t="shared" si="3"/>
        <v>26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21" ht="140.25" customHeight="1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17</v>
      </c>
      <c r="L21" s="5" t="s">
        <v>0</v>
      </c>
      <c r="M21" s="5">
        <f t="shared" si="2"/>
        <v>17</v>
      </c>
      <c r="N21" s="5" t="s">
        <v>0</v>
      </c>
      <c r="O21" s="5">
        <f t="shared" si="3"/>
        <v>17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21" ht="140.25" customHeight="1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17</v>
      </c>
      <c r="L22" s="5" t="s">
        <v>0</v>
      </c>
      <c r="M22" s="5">
        <f t="shared" si="2"/>
        <v>17</v>
      </c>
      <c r="N22" s="5" t="s">
        <v>0</v>
      </c>
      <c r="O22" s="5">
        <f t="shared" si="3"/>
        <v>17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21" ht="140.25" customHeight="1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17</v>
      </c>
      <c r="L23" s="5" t="s">
        <v>0</v>
      </c>
      <c r="M23" s="5">
        <f t="shared" si="2"/>
        <v>17</v>
      </c>
      <c r="N23" s="5" t="s">
        <v>0</v>
      </c>
      <c r="O23" s="5">
        <f t="shared" si="3"/>
        <v>17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21" ht="409.5" customHeight="1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0</v>
      </c>
      <c r="L25" s="5" t="s">
        <v>0</v>
      </c>
      <c r="M25" s="5">
        <f t="shared" si="2"/>
        <v>0</v>
      </c>
      <c r="N25" s="5" t="s">
        <v>0</v>
      </c>
      <c r="O25" s="5">
        <f t="shared" si="3"/>
        <v>0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14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21" ht="409.5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295</v>
      </c>
      <c r="R28" s="29">
        <v>41967</v>
      </c>
      <c r="S28" s="6" t="s">
        <v>294</v>
      </c>
    </row>
    <row r="29" spans="1:21" ht="409.5" customHeight="1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8</v>
      </c>
      <c r="L30" s="5" t="s">
        <v>0</v>
      </c>
      <c r="M30" s="5">
        <f t="shared" si="2"/>
        <v>8</v>
      </c>
      <c r="N30" s="5" t="s">
        <v>0</v>
      </c>
      <c r="O30" s="5">
        <f t="shared" si="3"/>
        <v>8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5</v>
      </c>
      <c r="L31" s="5" t="s">
        <v>0</v>
      </c>
      <c r="M31" s="5">
        <f t="shared" si="2"/>
        <v>5</v>
      </c>
      <c r="N31" s="5" t="s">
        <v>0</v>
      </c>
      <c r="O31" s="5">
        <f t="shared" si="3"/>
        <v>5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Q4" sqref="Q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71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95.65" customHeight="1">
      <c r="A3" s="80" t="s">
        <v>185</v>
      </c>
      <c r="B3" s="79" t="s">
        <v>17</v>
      </c>
      <c r="C3" s="79" t="s">
        <v>18</v>
      </c>
      <c r="D3" s="79"/>
      <c r="E3" s="79"/>
      <c r="F3" s="79" t="s">
        <v>19</v>
      </c>
      <c r="G3" s="79"/>
      <c r="H3" s="79" t="s">
        <v>81</v>
      </c>
      <c r="I3" s="79"/>
      <c r="J3" s="79" t="s">
        <v>82</v>
      </c>
      <c r="K3" s="79"/>
      <c r="L3" s="79"/>
      <c r="M3" s="79" t="s">
        <v>83</v>
      </c>
    </row>
    <row r="4" spans="1:13" ht="160.5" customHeight="1">
      <c r="A4" s="81" t="s">
        <v>0</v>
      </c>
      <c r="B4" s="79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6" t="s">
        <v>489</v>
      </c>
      <c r="K4" s="56" t="s">
        <v>487</v>
      </c>
      <c r="L4" s="56" t="s">
        <v>490</v>
      </c>
      <c r="M4" s="79" t="s">
        <v>0</v>
      </c>
    </row>
    <row r="5" spans="1:13" ht="160.5" customHeight="1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62" workbookViewId="0">
      <selection activeCell="D279" sqref="D27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5.5" bestFit="1" customWidth="1"/>
  </cols>
  <sheetData>
    <row r="1" spans="1:7">
      <c r="A1" s="8" t="s">
        <v>0</v>
      </c>
    </row>
    <row r="2" spans="1:7" ht="34.700000000000003" customHeight="1">
      <c r="A2" s="82" t="s">
        <v>90</v>
      </c>
      <c r="B2" s="82"/>
      <c r="C2" s="82"/>
      <c r="D2" s="82"/>
      <c r="E2" s="82"/>
      <c r="F2" s="82"/>
      <c r="G2" s="82"/>
    </row>
    <row r="3" spans="1:7" ht="29.85" customHeight="1">
      <c r="A3" s="83" t="s">
        <v>91</v>
      </c>
      <c r="B3" s="83" t="s">
        <v>92</v>
      </c>
      <c r="C3" s="83" t="s">
        <v>28</v>
      </c>
      <c r="D3" s="83" t="s">
        <v>93</v>
      </c>
      <c r="E3" s="83"/>
      <c r="F3" s="83"/>
      <c r="G3" s="83" t="s">
        <v>94</v>
      </c>
    </row>
    <row r="4" spans="1:7" ht="53.65" customHeight="1">
      <c r="A4" s="83" t="s">
        <v>0</v>
      </c>
      <c r="B4" s="83" t="s">
        <v>0</v>
      </c>
      <c r="C4" s="83" t="s">
        <v>0</v>
      </c>
      <c r="D4" s="18" t="s">
        <v>95</v>
      </c>
      <c r="E4" s="18" t="s">
        <v>96</v>
      </c>
      <c r="F4" s="18" t="s">
        <v>97</v>
      </c>
      <c r="G4" s="83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15110803.01</v>
      </c>
      <c r="E6" s="11">
        <f t="shared" ref="E6:F6" si="0">E9+E20+E31+E42+E86+E97+E108+E119+E130+E141+E152+E163+E174+E218+E229+E240+E185+E196+E207+E53+E64+E75+E262+E251</f>
        <v>13775707.129999999</v>
      </c>
      <c r="F6" s="11">
        <f t="shared" si="0"/>
        <v>13775707.129999999</v>
      </c>
      <c r="G6" s="19"/>
    </row>
    <row r="7" spans="1:7" ht="30.95" customHeight="1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41" t="s">
        <v>102</v>
      </c>
      <c r="B9" s="19" t="s">
        <v>103</v>
      </c>
      <c r="C9" s="18" t="s">
        <v>99</v>
      </c>
      <c r="D9" s="11">
        <f>D10*D15-D16*D17</f>
        <v>4239532.3600000003</v>
      </c>
      <c r="E9" s="11">
        <f>D9</f>
        <v>4239532.3600000003</v>
      </c>
      <c r="F9" s="11">
        <f>D9</f>
        <v>4239532.3600000003</v>
      </c>
      <c r="G9" s="42" t="s">
        <v>104</v>
      </c>
    </row>
    <row r="10" spans="1:7" ht="43.35" customHeight="1">
      <c r="A10" s="41" t="s">
        <v>105</v>
      </c>
      <c r="B10" s="19" t="s">
        <v>106</v>
      </c>
      <c r="C10" s="18" t="s">
        <v>99</v>
      </c>
      <c r="D10" s="11">
        <f>ROUND((D11*(D12/100*D13/100*D14/100)),2)</f>
        <v>255165.44</v>
      </c>
      <c r="E10" s="11">
        <f t="shared" ref="E10:F10" si="1">ROUND((E11*(E12/100*E13/100*E14/100)),2)</f>
        <v>255165.44</v>
      </c>
      <c r="F10" s="11">
        <f t="shared" si="1"/>
        <v>255165.44</v>
      </c>
      <c r="G10" s="42" t="s">
        <v>107</v>
      </c>
    </row>
    <row r="11" spans="1:7" ht="12.75" customHeight="1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>
      <c r="A13" s="41" t="s">
        <v>113</v>
      </c>
      <c r="B13" s="19" t="s">
        <v>114</v>
      </c>
      <c r="C13" s="18" t="s">
        <v>112</v>
      </c>
      <c r="D13" s="15">
        <v>99.849113218300005</v>
      </c>
      <c r="E13" s="16">
        <f t="shared" ref="E13:E14" si="2">D13</f>
        <v>99.849113218300005</v>
      </c>
      <c r="F13" s="16">
        <f t="shared" ref="F13:F14" si="3">D13</f>
        <v>99.849113218300005</v>
      </c>
      <c r="G13" s="42" t="s">
        <v>0</v>
      </c>
    </row>
    <row r="14" spans="1:7" ht="12.75" customHeight="1">
      <c r="A14" s="41" t="s">
        <v>115</v>
      </c>
      <c r="B14" s="19" t="s">
        <v>116</v>
      </c>
      <c r="C14" s="18" t="s">
        <v>112</v>
      </c>
      <c r="D14" s="44">
        <v>121.0712159423</v>
      </c>
      <c r="E14" s="16">
        <f t="shared" si="2"/>
        <v>121.0712159423</v>
      </c>
      <c r="F14" s="16">
        <f t="shared" si="3"/>
        <v>121.0712159423</v>
      </c>
      <c r="G14" s="42" t="s">
        <v>0</v>
      </c>
    </row>
    <row r="15" spans="1:7" ht="28.9" customHeight="1">
      <c r="A15" s="41" t="s">
        <v>117</v>
      </c>
      <c r="B15" s="19" t="s">
        <v>118</v>
      </c>
      <c r="C15" s="18" t="s">
        <v>57</v>
      </c>
      <c r="D15" s="11">
        <f>Part1_1!L8</f>
        <v>28</v>
      </c>
      <c r="E15" s="11">
        <f>D15</f>
        <v>28</v>
      </c>
      <c r="F15" s="11">
        <f>D15</f>
        <v>28</v>
      </c>
      <c r="G15" s="42" t="s">
        <v>0</v>
      </c>
    </row>
    <row r="16" spans="1:7" ht="28.9" customHeight="1">
      <c r="A16" s="41" t="s">
        <v>119</v>
      </c>
      <c r="B16" s="19" t="s">
        <v>120</v>
      </c>
      <c r="C16" s="18" t="s">
        <v>99</v>
      </c>
      <c r="D16" s="11">
        <v>103753.57</v>
      </c>
      <c r="E16" s="11">
        <f>D16</f>
        <v>103753.57</v>
      </c>
      <c r="F16" s="11">
        <f>E16</f>
        <v>103753.57</v>
      </c>
      <c r="G16" s="42" t="s">
        <v>0</v>
      </c>
    </row>
    <row r="17" spans="1:9" ht="28.9" customHeight="1">
      <c r="A17" s="41" t="s">
        <v>121</v>
      </c>
      <c r="B17" s="19" t="s">
        <v>122</v>
      </c>
      <c r="C17" s="18" t="s">
        <v>57</v>
      </c>
      <c r="D17" s="11">
        <f>Part1_1!L8</f>
        <v>28</v>
      </c>
      <c r="E17" s="11">
        <f>D17</f>
        <v>28</v>
      </c>
      <c r="F17" s="11">
        <f>D17</f>
        <v>28</v>
      </c>
      <c r="G17" s="42" t="s">
        <v>0</v>
      </c>
    </row>
    <row r="18" spans="1:9" ht="30.95" customHeight="1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>
      <c r="A20" s="51" t="s">
        <v>123</v>
      </c>
      <c r="B20" s="19" t="s">
        <v>103</v>
      </c>
      <c r="C20" s="18" t="s">
        <v>99</v>
      </c>
      <c r="D20" s="11">
        <f>D21*D26-D27*D28</f>
        <v>1958525.1599999997</v>
      </c>
      <c r="E20" s="11">
        <f>D20</f>
        <v>1958525.1599999997</v>
      </c>
      <c r="F20" s="11">
        <f>D20</f>
        <v>1958525.1599999997</v>
      </c>
      <c r="G20" s="48" t="s">
        <v>124</v>
      </c>
      <c r="I20">
        <f>D20+D31+D42+D53+D64+D152+D163+D174+D185+D196</f>
        <v>7546544.0699999984</v>
      </c>
    </row>
    <row r="21" spans="1:9" ht="43.35" customHeight="1">
      <c r="A21" s="51" t="s">
        <v>339</v>
      </c>
      <c r="B21" s="19" t="s">
        <v>106</v>
      </c>
      <c r="C21" s="18" t="s">
        <v>99</v>
      </c>
      <c r="D21" s="11">
        <f>ROUND((D22*(D23/100*D24/100*D25/100)),2)</f>
        <v>39536.269999999997</v>
      </c>
      <c r="E21" s="11">
        <f t="shared" ref="E21" si="4">ROUND((E22*(E23/100*E24/100*E25/100)),2)</f>
        <v>39536.269999999997</v>
      </c>
      <c r="F21" s="11">
        <f t="shared" ref="F21" si="5">ROUND((F22*(F23/100*F24/100*F25/100)),2)</f>
        <v>39536.269999999997</v>
      </c>
      <c r="G21" s="48" t="s">
        <v>125</v>
      </c>
      <c r="I21">
        <v>15050340.772311561</v>
      </c>
    </row>
    <row r="22" spans="1:9" ht="12.75" customHeight="1">
      <c r="A22" s="51" t="s">
        <v>347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  <c r="I22">
        <f>I21-I20</f>
        <v>7503796.7023115624</v>
      </c>
    </row>
    <row r="23" spans="1:9" ht="12.75" customHeight="1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>
      <c r="A24" s="51" t="s">
        <v>349</v>
      </c>
      <c r="B24" s="19" t="s">
        <v>114</v>
      </c>
      <c r="C24" s="18" t="s">
        <v>112</v>
      </c>
      <c r="D24" s="15">
        <v>141.76862671870001</v>
      </c>
      <c r="E24" s="11">
        <f t="shared" si="6"/>
        <v>141.76862671870001</v>
      </c>
      <c r="F24" s="11">
        <f t="shared" si="7"/>
        <v>141.76862671870001</v>
      </c>
      <c r="G24" s="42" t="s">
        <v>0</v>
      </c>
      <c r="I24">
        <f>D20+D152</f>
        <v>2630641.7499999995</v>
      </c>
    </row>
    <row r="25" spans="1:9" ht="12.75" customHeight="1">
      <c r="A25" s="51" t="s">
        <v>350</v>
      </c>
      <c r="B25" s="19" t="s">
        <v>116</v>
      </c>
      <c r="C25" s="18" t="s">
        <v>112</v>
      </c>
      <c r="D25" s="47">
        <v>115.5516086746</v>
      </c>
      <c r="E25" s="11">
        <f t="shared" si="6"/>
        <v>115.5516086746</v>
      </c>
      <c r="F25" s="11">
        <f t="shared" si="7"/>
        <v>115.5516086746</v>
      </c>
      <c r="G25" s="42" t="s">
        <v>0</v>
      </c>
    </row>
    <row r="26" spans="1:9" ht="28.9" customHeight="1">
      <c r="A26" s="51" t="s">
        <v>351</v>
      </c>
      <c r="B26" s="19" t="s">
        <v>118</v>
      </c>
      <c r="C26" s="18" t="s">
        <v>57</v>
      </c>
      <c r="D26" s="11">
        <f>Part1_1!L9</f>
        <v>52</v>
      </c>
      <c r="E26" s="11">
        <f t="shared" si="6"/>
        <v>52</v>
      </c>
      <c r="F26" s="11">
        <f t="shared" si="7"/>
        <v>52</v>
      </c>
      <c r="G26" s="42" t="s">
        <v>0</v>
      </c>
    </row>
    <row r="27" spans="1:9" ht="28.9" customHeight="1">
      <c r="A27" s="51" t="s">
        <v>352</v>
      </c>
      <c r="B27" s="19" t="s">
        <v>120</v>
      </c>
      <c r="C27" s="18" t="s">
        <v>99</v>
      </c>
      <c r="D27" s="11">
        <v>1872.3246153846155</v>
      </c>
      <c r="E27" s="11">
        <f>D27</f>
        <v>1872.3246153846155</v>
      </c>
      <c r="F27" s="11">
        <f>D27</f>
        <v>1872.3246153846155</v>
      </c>
      <c r="G27" s="42" t="s">
        <v>0</v>
      </c>
    </row>
    <row r="28" spans="1:9" ht="28.9" customHeight="1">
      <c r="A28" s="51" t="s">
        <v>353</v>
      </c>
      <c r="B28" s="19" t="s">
        <v>122</v>
      </c>
      <c r="C28" s="18" t="s">
        <v>57</v>
      </c>
      <c r="D28" s="11">
        <f>Part1_1!L9</f>
        <v>52</v>
      </c>
      <c r="E28" s="11">
        <f>D28</f>
        <v>52</v>
      </c>
      <c r="F28" s="11">
        <f>D28</f>
        <v>52</v>
      </c>
      <c r="G28" s="42" t="s">
        <v>0</v>
      </c>
    </row>
    <row r="29" spans="1:9" ht="30.95" customHeight="1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>
      <c r="A31" s="51" t="s">
        <v>126</v>
      </c>
      <c r="B31" s="19" t="s">
        <v>103</v>
      </c>
      <c r="C31" s="18" t="s">
        <v>99</v>
      </c>
      <c r="D31" s="11">
        <f>D32*D37-D38*D39</f>
        <v>1829956.1999999997</v>
      </c>
      <c r="E31" s="11">
        <f>D31</f>
        <v>1829956.1999999997</v>
      </c>
      <c r="F31" s="11">
        <f>D31</f>
        <v>1829956.1999999997</v>
      </c>
      <c r="G31" s="48" t="s">
        <v>127</v>
      </c>
      <c r="I31">
        <f>D31+D163</f>
        <v>2457951.1599999997</v>
      </c>
    </row>
    <row r="32" spans="1:9" ht="43.35" customHeight="1">
      <c r="A32" s="51" t="s">
        <v>356</v>
      </c>
      <c r="B32" s="19" t="s">
        <v>106</v>
      </c>
      <c r="C32" s="18" t="s">
        <v>99</v>
      </c>
      <c r="D32" s="11">
        <f>ROUND((D33*(D34/100*D35/100*D36/100)),2)</f>
        <v>36940.879999999997</v>
      </c>
      <c r="E32" s="11">
        <f t="shared" ref="E32" si="8">ROUND((E33*(E34/100*E35/100*E36/100)),2)</f>
        <v>36940.879999999997</v>
      </c>
      <c r="F32" s="11">
        <f t="shared" ref="F32" si="9">ROUND((F33*(F34/100*F35/100*F36/100)),2)</f>
        <v>36940.879999999997</v>
      </c>
      <c r="G32" s="48" t="s">
        <v>128</v>
      </c>
    </row>
    <row r="33" spans="1:7" ht="12.75" customHeight="1">
      <c r="A33" s="51" t="s">
        <v>357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>
      <c r="A35" s="51" t="s">
        <v>359</v>
      </c>
      <c r="B35" s="19" t="s">
        <v>114</v>
      </c>
      <c r="C35" s="18" t="s">
        <v>112</v>
      </c>
      <c r="D35" s="15">
        <v>144.47819680559999</v>
      </c>
      <c r="E35" s="11">
        <f t="shared" si="10"/>
        <v>144.47819680559999</v>
      </c>
      <c r="F35" s="11">
        <f t="shared" si="11"/>
        <v>144.47819680559999</v>
      </c>
      <c r="G35" s="42" t="s">
        <v>0</v>
      </c>
    </row>
    <row r="36" spans="1:7" ht="12.75" customHeight="1">
      <c r="A36" s="51" t="s">
        <v>360</v>
      </c>
      <c r="B36" s="19" t="s">
        <v>116</v>
      </c>
      <c r="C36" s="18" t="s">
        <v>112</v>
      </c>
      <c r="D36" s="15">
        <v>111.3330003426</v>
      </c>
      <c r="E36" s="11">
        <f t="shared" si="10"/>
        <v>111.3330003426</v>
      </c>
      <c r="F36" s="11">
        <f t="shared" si="11"/>
        <v>111.3330003426</v>
      </c>
      <c r="G36" s="42" t="s">
        <v>0</v>
      </c>
    </row>
    <row r="37" spans="1:7" ht="28.9" customHeight="1">
      <c r="A37" s="51" t="s">
        <v>361</v>
      </c>
      <c r="B37" s="19" t="s">
        <v>118</v>
      </c>
      <c r="C37" s="18" t="s">
        <v>57</v>
      </c>
      <c r="D37" s="11">
        <f>Part1_1!L10</f>
        <v>52</v>
      </c>
      <c r="E37" s="11">
        <f t="shared" si="10"/>
        <v>52</v>
      </c>
      <c r="F37" s="11">
        <f t="shared" si="11"/>
        <v>52</v>
      </c>
      <c r="G37" s="42" t="s">
        <v>0</v>
      </c>
    </row>
    <row r="38" spans="1:7" ht="28.9" customHeight="1">
      <c r="A38" s="51" t="s">
        <v>362</v>
      </c>
      <c r="B38" s="19" t="s">
        <v>120</v>
      </c>
      <c r="C38" s="18" t="s">
        <v>99</v>
      </c>
      <c r="D38" s="11">
        <v>1749.4146153846154</v>
      </c>
      <c r="E38" s="11">
        <f>D38</f>
        <v>1749.4146153846154</v>
      </c>
      <c r="F38" s="11">
        <f>D38</f>
        <v>1749.4146153846154</v>
      </c>
      <c r="G38" s="42" t="s">
        <v>0</v>
      </c>
    </row>
    <row r="39" spans="1:7" ht="28.9" customHeight="1">
      <c r="A39" s="51" t="s">
        <v>363</v>
      </c>
      <c r="B39" s="19" t="s">
        <v>122</v>
      </c>
      <c r="C39" s="18" t="s">
        <v>57</v>
      </c>
      <c r="D39" s="11">
        <f>D37</f>
        <v>52</v>
      </c>
      <c r="E39" s="11">
        <f t="shared" ref="E39:F39" si="12">E37</f>
        <v>52</v>
      </c>
      <c r="F39" s="11">
        <f t="shared" si="12"/>
        <v>52</v>
      </c>
      <c r="G39" s="42" t="s">
        <v>0</v>
      </c>
    </row>
    <row r="40" spans="1:7" ht="30.95" customHeight="1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>
      <c r="A42" s="51" t="s">
        <v>129</v>
      </c>
      <c r="B42" s="19" t="s">
        <v>103</v>
      </c>
      <c r="C42" s="18" t="s">
        <v>99</v>
      </c>
      <c r="D42" s="11">
        <f>D43*D48-D49*D50</f>
        <v>1829956.1999999997</v>
      </c>
      <c r="E42" s="11">
        <f>D42</f>
        <v>1829956.1999999997</v>
      </c>
      <c r="F42" s="11">
        <f>D42</f>
        <v>1829956.1999999997</v>
      </c>
      <c r="G42" s="48" t="s">
        <v>130</v>
      </c>
    </row>
    <row r="43" spans="1:7" ht="38.25">
      <c r="A43" s="51" t="s">
        <v>366</v>
      </c>
      <c r="B43" s="19" t="s">
        <v>106</v>
      </c>
      <c r="C43" s="18" t="s">
        <v>99</v>
      </c>
      <c r="D43" s="11">
        <f>ROUND((D44*(D45/100*D46/100*D47/100)),2)</f>
        <v>36940.879999999997</v>
      </c>
      <c r="E43" s="11">
        <f t="shared" ref="E43" si="13">ROUND((E44*(E45/100*E46/100*E47/100)),2)</f>
        <v>36940.879999999997</v>
      </c>
      <c r="F43" s="11">
        <f t="shared" ref="F43" si="14">ROUND((F44*(F45/100*F46/100*F47/100)),2)</f>
        <v>36940.879999999997</v>
      </c>
      <c r="G43" s="48" t="s">
        <v>131</v>
      </c>
    </row>
    <row r="44" spans="1:7" ht="12.75" customHeight="1">
      <c r="A44" s="51" t="s">
        <v>367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>
      <c r="A45" s="51" t="s">
        <v>368</v>
      </c>
      <c r="B45" s="19" t="s">
        <v>111</v>
      </c>
      <c r="C45" s="18" t="s">
        <v>112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>
      <c r="A46" s="51" t="s">
        <v>369</v>
      </c>
      <c r="B46" s="19" t="s">
        <v>114</v>
      </c>
      <c r="C46" s="18" t="s">
        <v>112</v>
      </c>
      <c r="D46" s="15">
        <v>147.49510214029999</v>
      </c>
      <c r="E46" s="11">
        <f t="shared" si="15"/>
        <v>147.49510214029999</v>
      </c>
      <c r="F46" s="11">
        <f t="shared" si="16"/>
        <v>147.49510214029999</v>
      </c>
      <c r="G46" s="42" t="s">
        <v>0</v>
      </c>
    </row>
    <row r="47" spans="1:7" ht="12.75" customHeight="1">
      <c r="A47" s="51" t="s">
        <v>370</v>
      </c>
      <c r="B47" s="19" t="s">
        <v>116</v>
      </c>
      <c r="C47" s="18" t="s">
        <v>112</v>
      </c>
      <c r="D47" s="15">
        <v>111.64348282980001</v>
      </c>
      <c r="E47" s="11">
        <f t="shared" si="15"/>
        <v>111.64348282980001</v>
      </c>
      <c r="F47" s="11">
        <f t="shared" si="16"/>
        <v>111.64348282980001</v>
      </c>
      <c r="G47" s="42" t="s">
        <v>0</v>
      </c>
    </row>
    <row r="48" spans="1:7" ht="28.9" customHeight="1">
      <c r="A48" s="51" t="s">
        <v>371</v>
      </c>
      <c r="B48" s="19" t="s">
        <v>118</v>
      </c>
      <c r="C48" s="18" t="s">
        <v>57</v>
      </c>
      <c r="D48" s="11">
        <f>Part1_1!L11</f>
        <v>52</v>
      </c>
      <c r="E48" s="11">
        <f t="shared" si="15"/>
        <v>52</v>
      </c>
      <c r="F48" s="11">
        <f t="shared" si="16"/>
        <v>52</v>
      </c>
      <c r="G48" s="42" t="s">
        <v>0</v>
      </c>
    </row>
    <row r="49" spans="1:7" ht="28.9" customHeight="1">
      <c r="A49" s="51" t="s">
        <v>372</v>
      </c>
      <c r="B49" s="19" t="s">
        <v>120</v>
      </c>
      <c r="C49" s="18" t="s">
        <v>99</v>
      </c>
      <c r="D49" s="11">
        <v>1749.4146153846154</v>
      </c>
      <c r="E49" s="11">
        <f>D49</f>
        <v>1749.4146153846154</v>
      </c>
      <c r="F49" s="11">
        <f>D49</f>
        <v>1749.4146153846154</v>
      </c>
      <c r="G49" s="42" t="s">
        <v>0</v>
      </c>
    </row>
    <row r="50" spans="1:7" ht="28.9" customHeight="1">
      <c r="A50" s="51" t="s">
        <v>373</v>
      </c>
      <c r="B50" s="19" t="s">
        <v>122</v>
      </c>
      <c r="C50" s="18" t="s">
        <v>57</v>
      </c>
      <c r="D50" s="11">
        <f>D48</f>
        <v>52</v>
      </c>
      <c r="E50" s="11">
        <f t="shared" ref="E50:G50" si="17">E48</f>
        <v>52</v>
      </c>
      <c r="F50" s="11">
        <f t="shared" si="17"/>
        <v>52</v>
      </c>
      <c r="G50" s="11" t="str">
        <f t="shared" si="17"/>
        <v/>
      </c>
    </row>
    <row r="51" spans="1:7" ht="30.95" customHeight="1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8" t="s">
        <v>134</v>
      </c>
    </row>
    <row r="55" spans="1:7" ht="12.75" customHeight="1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378</v>
      </c>
      <c r="B56" s="40" t="s">
        <v>111</v>
      </c>
      <c r="C56" s="39" t="s">
        <v>112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42" t="s">
        <v>0</v>
      </c>
    </row>
    <row r="57" spans="1:7" ht="12.75" customHeight="1">
      <c r="A57" s="51" t="s">
        <v>379</v>
      </c>
      <c r="B57" s="40" t="s">
        <v>114</v>
      </c>
      <c r="C57" s="39" t="s">
        <v>112</v>
      </c>
      <c r="D57" s="15">
        <v>0</v>
      </c>
      <c r="E57" s="11">
        <f t="shared" si="19"/>
        <v>0</v>
      </c>
      <c r="F57" s="11">
        <f t="shared" si="20"/>
        <v>0</v>
      </c>
      <c r="G57" s="42" t="s">
        <v>0</v>
      </c>
    </row>
    <row r="58" spans="1:7" ht="12.75" customHeight="1">
      <c r="A58" s="51" t="s">
        <v>380</v>
      </c>
      <c r="B58" s="40" t="s">
        <v>116</v>
      </c>
      <c r="C58" s="39" t="s">
        <v>112</v>
      </c>
      <c r="D58" s="15">
        <v>0</v>
      </c>
      <c r="E58" s="11">
        <f t="shared" si="19"/>
        <v>0</v>
      </c>
      <c r="F58" s="11">
        <f t="shared" si="20"/>
        <v>0</v>
      </c>
      <c r="G58" s="42" t="s">
        <v>0</v>
      </c>
    </row>
    <row r="59" spans="1:7" ht="28.9" customHeight="1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42" t="s">
        <v>0</v>
      </c>
    </row>
    <row r="60" spans="1:7" ht="28.9" customHeight="1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>
      <c r="A64" s="51" t="s">
        <v>135</v>
      </c>
      <c r="B64" s="40" t="s">
        <v>103</v>
      </c>
      <c r="C64" s="39" t="s">
        <v>99</v>
      </c>
      <c r="D64" s="11">
        <f>D65*D70-D71*D72</f>
        <v>0</v>
      </c>
      <c r="E64" s="11">
        <f>D64</f>
        <v>0</v>
      </c>
      <c r="F64" s="11">
        <f>D64</f>
        <v>0</v>
      </c>
      <c r="G64" s="48" t="s">
        <v>136</v>
      </c>
    </row>
    <row r="65" spans="1:7" ht="38.25">
      <c r="A65" s="51" t="s">
        <v>386</v>
      </c>
      <c r="B65" s="40" t="s">
        <v>106</v>
      </c>
      <c r="C65" s="39" t="s">
        <v>99</v>
      </c>
      <c r="D65" s="11">
        <f>ROUND((D66*(D67/100*D68/100*D69/100)),2)</f>
        <v>0</v>
      </c>
      <c r="E65" s="11">
        <f t="shared" ref="E65:F65" si="21">ROUND((E66*(E67/100*E68/100*E69/100)),2)</f>
        <v>0</v>
      </c>
      <c r="F65" s="11">
        <f t="shared" si="21"/>
        <v>0</v>
      </c>
      <c r="G65" s="48" t="s">
        <v>137</v>
      </c>
    </row>
    <row r="66" spans="1:7" ht="12.75" customHeight="1">
      <c r="A66" s="51" t="s">
        <v>387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>
      <c r="A67" s="51" t="s">
        <v>388</v>
      </c>
      <c r="B67" s="40" t="s">
        <v>111</v>
      </c>
      <c r="C67" s="39" t="s">
        <v>112</v>
      </c>
      <c r="D67" s="15">
        <v>0</v>
      </c>
      <c r="E67" s="11">
        <f t="shared" ref="E67:E70" si="22">D67</f>
        <v>0</v>
      </c>
      <c r="F67" s="11">
        <f t="shared" ref="F67:F70" si="23">D67</f>
        <v>0</v>
      </c>
      <c r="G67" s="42" t="s">
        <v>0</v>
      </c>
    </row>
    <row r="68" spans="1:7" ht="12.75" customHeight="1">
      <c r="A68" s="51" t="s">
        <v>389</v>
      </c>
      <c r="B68" s="40" t="s">
        <v>114</v>
      </c>
      <c r="C68" s="39" t="s">
        <v>112</v>
      </c>
      <c r="D68" s="15">
        <v>0</v>
      </c>
      <c r="E68" s="11">
        <f t="shared" si="22"/>
        <v>0</v>
      </c>
      <c r="F68" s="11">
        <f t="shared" si="23"/>
        <v>0</v>
      </c>
      <c r="G68" s="42" t="s">
        <v>0</v>
      </c>
    </row>
    <row r="69" spans="1:7" ht="12.75" customHeight="1">
      <c r="A69" s="51" t="s">
        <v>390</v>
      </c>
      <c r="B69" s="40" t="s">
        <v>116</v>
      </c>
      <c r="C69" s="39" t="s">
        <v>112</v>
      </c>
      <c r="D69" s="15">
        <v>0</v>
      </c>
      <c r="E69" s="11">
        <f t="shared" si="22"/>
        <v>0</v>
      </c>
      <c r="F69" s="11">
        <f t="shared" si="23"/>
        <v>0</v>
      </c>
      <c r="G69" s="42" t="s">
        <v>0</v>
      </c>
    </row>
    <row r="70" spans="1:7" ht="28.9" customHeight="1">
      <c r="A70" s="51" t="s">
        <v>391</v>
      </c>
      <c r="B70" s="40" t="s">
        <v>118</v>
      </c>
      <c r="C70" s="39" t="s">
        <v>57</v>
      </c>
      <c r="D70" s="11">
        <f>Part1_1!L13</f>
        <v>0</v>
      </c>
      <c r="E70" s="11">
        <f t="shared" si="22"/>
        <v>0</v>
      </c>
      <c r="F70" s="11">
        <f t="shared" si="23"/>
        <v>0</v>
      </c>
      <c r="G70" s="42" t="s">
        <v>0</v>
      </c>
    </row>
    <row r="71" spans="1:7" ht="28.9" customHeight="1">
      <c r="A71" s="51" t="s">
        <v>392</v>
      </c>
      <c r="B71" s="40" t="s">
        <v>120</v>
      </c>
      <c r="C71" s="39" t="s">
        <v>99</v>
      </c>
      <c r="D71" s="11"/>
      <c r="E71" s="11"/>
      <c r="F71" s="11"/>
      <c r="G71" s="42" t="s">
        <v>0</v>
      </c>
    </row>
    <row r="72" spans="1:7" ht="28.9" customHeight="1">
      <c r="A72" s="51" t="s">
        <v>393</v>
      </c>
      <c r="B72" s="40" t="s">
        <v>122</v>
      </c>
      <c r="C72" s="39" t="s">
        <v>57</v>
      </c>
      <c r="D72" s="11"/>
      <c r="E72" s="11"/>
      <c r="F72" s="11"/>
      <c r="G72" s="42" t="s">
        <v>0</v>
      </c>
    </row>
    <row r="73" spans="1:7" ht="30.95" customHeight="1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>
      <c r="A75" s="51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139</v>
      </c>
    </row>
    <row r="76" spans="1:7" ht="72.599999999999994" customHeight="1">
      <c r="A76" s="51" t="s">
        <v>396</v>
      </c>
      <c r="B76" s="40" t="s">
        <v>106</v>
      </c>
      <c r="C76" s="39" t="s">
        <v>99</v>
      </c>
      <c r="D76" s="11">
        <f>ROUND((D77*(D78/100*D79/100*D80/100)),2)</f>
        <v>0</v>
      </c>
      <c r="E76" s="11">
        <f t="shared" ref="E76:F76" si="24">ROUND((E77*(E78/100*E79/100*E80/100)),2)</f>
        <v>0</v>
      </c>
      <c r="F76" s="11">
        <f t="shared" si="24"/>
        <v>0</v>
      </c>
      <c r="G76" s="48" t="s">
        <v>140</v>
      </c>
    </row>
    <row r="77" spans="1:7" ht="12.75" customHeight="1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398</v>
      </c>
      <c r="B78" s="40" t="s">
        <v>111</v>
      </c>
      <c r="C78" s="39" t="s">
        <v>112</v>
      </c>
      <c r="D78" s="15">
        <v>0</v>
      </c>
      <c r="E78" s="11">
        <f t="shared" ref="E78:E81" si="25">D78</f>
        <v>0</v>
      </c>
      <c r="F78" s="11">
        <f t="shared" ref="F78:F81" si="26">D78</f>
        <v>0</v>
      </c>
      <c r="G78" s="42" t="s">
        <v>0</v>
      </c>
    </row>
    <row r="79" spans="1:7" ht="12.75" customHeight="1">
      <c r="A79" s="51" t="s">
        <v>399</v>
      </c>
      <c r="B79" s="40" t="s">
        <v>114</v>
      </c>
      <c r="C79" s="39" t="s">
        <v>112</v>
      </c>
      <c r="D79" s="15">
        <v>0</v>
      </c>
      <c r="E79" s="11">
        <f t="shared" si="25"/>
        <v>0</v>
      </c>
      <c r="F79" s="11">
        <f t="shared" si="26"/>
        <v>0</v>
      </c>
      <c r="G79" s="42" t="s">
        <v>0</v>
      </c>
    </row>
    <row r="80" spans="1:7" ht="12.75" customHeight="1">
      <c r="A80" s="51" t="s">
        <v>400</v>
      </c>
      <c r="B80" s="40" t="s">
        <v>116</v>
      </c>
      <c r="C80" s="39" t="s">
        <v>112</v>
      </c>
      <c r="D80" s="15">
        <v>0</v>
      </c>
      <c r="E80" s="11">
        <f t="shared" si="25"/>
        <v>0</v>
      </c>
      <c r="F80" s="11">
        <f t="shared" si="26"/>
        <v>0</v>
      </c>
      <c r="G80" s="42" t="s">
        <v>0</v>
      </c>
    </row>
    <row r="81" spans="1:9" ht="28.9" customHeight="1">
      <c r="A81" s="51" t="s">
        <v>401</v>
      </c>
      <c r="B81" s="40" t="s">
        <v>118</v>
      </c>
      <c r="C81" s="39" t="s">
        <v>57</v>
      </c>
      <c r="D81" s="11">
        <f>Part1_1!L14</f>
        <v>0</v>
      </c>
      <c r="E81" s="11">
        <f t="shared" si="25"/>
        <v>0</v>
      </c>
      <c r="F81" s="11">
        <f t="shared" si="26"/>
        <v>0</v>
      </c>
      <c r="G81" s="42" t="s">
        <v>0</v>
      </c>
    </row>
    <row r="82" spans="1:9" ht="28.9" customHeight="1">
      <c r="A82" s="51" t="s">
        <v>402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9" ht="28.9" customHeight="1">
      <c r="A83" s="51" t="s">
        <v>403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9" ht="30.95" customHeight="1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9" ht="43.35" customHeight="1">
      <c r="A86" s="51" t="s">
        <v>141</v>
      </c>
      <c r="B86" s="19" t="s">
        <v>103</v>
      </c>
      <c r="C86" s="18" t="s">
        <v>99</v>
      </c>
      <c r="D86" s="11">
        <f>D87*D92</f>
        <v>1449844.8</v>
      </c>
      <c r="E86" s="11">
        <f>D86</f>
        <v>1449844.8</v>
      </c>
      <c r="F86" s="11">
        <f>D86</f>
        <v>1449844.8</v>
      </c>
      <c r="G86" s="48" t="s">
        <v>142</v>
      </c>
      <c r="I86">
        <f>D86+D97+D108+D119+D130+D141+D240+D251+D262</f>
        <v>2191804.8000000003</v>
      </c>
    </row>
    <row r="87" spans="1:9" ht="38.25">
      <c r="A87" s="51" t="s">
        <v>338</v>
      </c>
      <c r="B87" s="19" t="s">
        <v>106</v>
      </c>
      <c r="C87" s="18" t="s">
        <v>99</v>
      </c>
      <c r="D87" s="11">
        <f>ROUND((D88*(D89/100*D90/100*D91/100)),2)</f>
        <v>1099.2</v>
      </c>
      <c r="E87" s="11">
        <f t="shared" ref="E87" si="27">ROUND((E88*(E89/100*E90/100*E91/100)),2)</f>
        <v>1099.2</v>
      </c>
      <c r="F87" s="11">
        <f t="shared" ref="F87" si="28">ROUND((F88*(F89/100*F90/100*F91/100)),2)</f>
        <v>1099.2</v>
      </c>
      <c r="G87" s="48" t="s">
        <v>143</v>
      </c>
    </row>
    <row r="88" spans="1:9" ht="12.75" customHeight="1">
      <c r="A88" s="51" t="s">
        <v>340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9" ht="12.75" customHeight="1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29">D89</f>
        <v>100</v>
      </c>
      <c r="F89" s="11">
        <f t="shared" ref="F89:F92" si="30">D89</f>
        <v>100</v>
      </c>
      <c r="G89" s="42" t="s">
        <v>0</v>
      </c>
    </row>
    <row r="90" spans="1:9" ht="12.75" customHeight="1">
      <c r="A90" s="51" t="s">
        <v>342</v>
      </c>
      <c r="B90" s="19" t="s">
        <v>114</v>
      </c>
      <c r="C90" s="18" t="s">
        <v>112</v>
      </c>
      <c r="D90" s="15">
        <v>196.9287794546</v>
      </c>
      <c r="E90" s="11">
        <f t="shared" si="29"/>
        <v>196.9287794546</v>
      </c>
      <c r="F90" s="11">
        <f t="shared" si="30"/>
        <v>196.9287794546</v>
      </c>
      <c r="G90" s="42" t="s">
        <v>0</v>
      </c>
    </row>
    <row r="91" spans="1:9" ht="12.75" customHeight="1">
      <c r="A91" s="51" t="s">
        <v>343</v>
      </c>
      <c r="B91" s="19" t="s">
        <v>116</v>
      </c>
      <c r="C91" s="18" t="s">
        <v>112</v>
      </c>
      <c r="D91" s="15">
        <v>112.0196147509</v>
      </c>
      <c r="E91" s="11">
        <f t="shared" si="29"/>
        <v>112.0196147509</v>
      </c>
      <c r="F91" s="11">
        <f t="shared" si="30"/>
        <v>112.0196147509</v>
      </c>
      <c r="G91" s="42" t="s">
        <v>0</v>
      </c>
    </row>
    <row r="92" spans="1:9" ht="28.9" customHeight="1">
      <c r="A92" s="51" t="s">
        <v>344</v>
      </c>
      <c r="B92" s="19" t="s">
        <v>118</v>
      </c>
      <c r="C92" s="18" t="s">
        <v>57</v>
      </c>
      <c r="D92" s="11">
        <f>Part1_1!K15</f>
        <v>1319</v>
      </c>
      <c r="E92" s="11">
        <f t="shared" si="29"/>
        <v>1319</v>
      </c>
      <c r="F92" s="11">
        <f t="shared" si="30"/>
        <v>1319</v>
      </c>
      <c r="G92" s="42" t="s">
        <v>0</v>
      </c>
    </row>
    <row r="93" spans="1:9" ht="28.9" customHeight="1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9" ht="28.9" customHeight="1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9" ht="30.95" customHeight="1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>
      <c r="A97" s="51" t="s">
        <v>144</v>
      </c>
      <c r="B97" s="19" t="s">
        <v>103</v>
      </c>
      <c r="C97" s="18" t="s">
        <v>99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145</v>
      </c>
    </row>
    <row r="98" spans="1:7" ht="38.25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1099.2</v>
      </c>
      <c r="E98" s="11">
        <f t="shared" ref="E98" si="31">ROUND((E99*(E100/100*E101/100*E102/100)),2)</f>
        <v>1099.2</v>
      </c>
      <c r="F98" s="11">
        <f t="shared" ref="F98" si="32">ROUND((F99*(F100/100*F101/100*F102/100)),2)</f>
        <v>1099.2</v>
      </c>
      <c r="G98" s="48" t="s">
        <v>146</v>
      </c>
    </row>
    <row r="99" spans="1:7" ht="12.75" customHeight="1">
      <c r="A99" s="51" t="s">
        <v>408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 t="shared" ref="E100:E103" si="33">D100</f>
        <v>100</v>
      </c>
      <c r="F100" s="11">
        <f t="shared" ref="F100:F103" si="34">D100</f>
        <v>100</v>
      </c>
      <c r="G100" s="42" t="s">
        <v>0</v>
      </c>
    </row>
    <row r="101" spans="1:7" ht="12.75" customHeight="1">
      <c r="A101" s="51" t="s">
        <v>410</v>
      </c>
      <c r="B101" s="19" t="s">
        <v>114</v>
      </c>
      <c r="C101" s="18" t="s">
        <v>112</v>
      </c>
      <c r="D101" s="15">
        <f t="shared" ref="D101:D102" si="35">D90</f>
        <v>196.9287794546</v>
      </c>
      <c r="E101" s="11">
        <f t="shared" si="33"/>
        <v>196.9287794546</v>
      </c>
      <c r="F101" s="11">
        <f t="shared" si="34"/>
        <v>196.9287794546</v>
      </c>
      <c r="G101" s="42" t="s">
        <v>0</v>
      </c>
    </row>
    <row r="102" spans="1:7" ht="12.75" customHeight="1">
      <c r="A102" s="51" t="s">
        <v>411</v>
      </c>
      <c r="B102" s="19" t="s">
        <v>116</v>
      </c>
      <c r="C102" s="18" t="s">
        <v>112</v>
      </c>
      <c r="D102" s="15">
        <f t="shared" si="35"/>
        <v>112.0196147509</v>
      </c>
      <c r="E102" s="11">
        <f t="shared" si="33"/>
        <v>112.0196147509</v>
      </c>
      <c r="F102" s="11">
        <f t="shared" si="34"/>
        <v>112.0196147509</v>
      </c>
      <c r="G102" s="42" t="s">
        <v>0</v>
      </c>
    </row>
    <row r="103" spans="1:7" ht="28.9" customHeight="1">
      <c r="A103" s="51" t="s">
        <v>412</v>
      </c>
      <c r="B103" s="19" t="s">
        <v>118</v>
      </c>
      <c r="C103" s="18" t="s">
        <v>57</v>
      </c>
      <c r="D103" s="11">
        <f>Part1_1!K16</f>
        <v>0</v>
      </c>
      <c r="E103" s="11">
        <f t="shared" si="33"/>
        <v>0</v>
      </c>
      <c r="F103" s="11">
        <f t="shared" si="34"/>
        <v>0</v>
      </c>
      <c r="G103" s="42" t="s">
        <v>0</v>
      </c>
    </row>
    <row r="104" spans="1:7" ht="28.9" customHeight="1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>
      <c r="A108" s="51" t="s">
        <v>147</v>
      </c>
      <c r="B108" s="19" t="s">
        <v>103</v>
      </c>
      <c r="C108" s="18" t="s">
        <v>99</v>
      </c>
      <c r="D108" s="11">
        <f>D109*D114</f>
        <v>39571.200000000004</v>
      </c>
      <c r="E108" s="11">
        <f>D108</f>
        <v>39571.200000000004</v>
      </c>
      <c r="F108" s="11">
        <f>D108</f>
        <v>39571.200000000004</v>
      </c>
      <c r="G108" s="48" t="s">
        <v>148</v>
      </c>
    </row>
    <row r="109" spans="1:7" ht="51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1099.2</v>
      </c>
      <c r="E109" s="11">
        <f t="shared" ref="E109" si="36">ROUND((E110*(E111/100*E112/100*E113/100)),2)</f>
        <v>1099.2</v>
      </c>
      <c r="F109" s="11">
        <f t="shared" ref="F109" si="37">ROUND((F110*(F111/100*F112/100*F113/100)),2)</f>
        <v>1099.2</v>
      </c>
      <c r="G109" s="48" t="s">
        <v>149</v>
      </c>
    </row>
    <row r="110" spans="1:7" ht="12.75" customHeight="1">
      <c r="A110" s="51" t="s">
        <v>418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 t="shared" ref="E111:E114" si="38">D111</f>
        <v>100</v>
      </c>
      <c r="F111" s="11">
        <f t="shared" ref="F111:F114" si="39">D111</f>
        <v>100</v>
      </c>
      <c r="G111" s="42" t="s">
        <v>0</v>
      </c>
    </row>
    <row r="112" spans="1:7" ht="12.75" customHeight="1">
      <c r="A112" s="51" t="s">
        <v>420</v>
      </c>
      <c r="B112" s="19" t="s">
        <v>114</v>
      </c>
      <c r="C112" s="18" t="s">
        <v>112</v>
      </c>
      <c r="D112" s="15">
        <f t="shared" ref="D112:D113" si="40">D90</f>
        <v>196.9287794546</v>
      </c>
      <c r="E112" s="11">
        <f t="shared" si="38"/>
        <v>196.9287794546</v>
      </c>
      <c r="F112" s="11">
        <f t="shared" si="39"/>
        <v>196.9287794546</v>
      </c>
      <c r="G112" s="42" t="s">
        <v>0</v>
      </c>
    </row>
    <row r="113" spans="1:7" ht="12.75" customHeight="1">
      <c r="A113" s="51" t="s">
        <v>421</v>
      </c>
      <c r="B113" s="19" t="s">
        <v>116</v>
      </c>
      <c r="C113" s="18" t="s">
        <v>112</v>
      </c>
      <c r="D113" s="15">
        <f t="shared" si="40"/>
        <v>112.0196147509</v>
      </c>
      <c r="E113" s="11">
        <f t="shared" si="38"/>
        <v>112.0196147509</v>
      </c>
      <c r="F113" s="11">
        <f t="shared" si="39"/>
        <v>112.0196147509</v>
      </c>
      <c r="G113" s="42" t="s">
        <v>0</v>
      </c>
    </row>
    <row r="114" spans="1:7" ht="28.9" customHeight="1">
      <c r="A114" s="51" t="s">
        <v>422</v>
      </c>
      <c r="B114" s="19" t="s">
        <v>118</v>
      </c>
      <c r="C114" s="18" t="s">
        <v>57</v>
      </c>
      <c r="D114" s="11">
        <f>Part1_1!K17</f>
        <v>36</v>
      </c>
      <c r="E114" s="11">
        <f t="shared" si="38"/>
        <v>36</v>
      </c>
      <c r="F114" s="11">
        <f t="shared" si="39"/>
        <v>36</v>
      </c>
      <c r="G114" s="42" t="s">
        <v>0</v>
      </c>
    </row>
    <row r="115" spans="1:7" ht="28.9" customHeight="1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>
      <c r="A119" s="51" t="s">
        <v>150</v>
      </c>
      <c r="B119" s="19" t="s">
        <v>103</v>
      </c>
      <c r="C119" s="18" t="s">
        <v>99</v>
      </c>
      <c r="D119" s="11">
        <f>D120*D125</f>
        <v>0</v>
      </c>
      <c r="E119" s="11">
        <f>D119</f>
        <v>0</v>
      </c>
      <c r="F119" s="11">
        <f>D119</f>
        <v>0</v>
      </c>
      <c r="G119" s="48" t="s">
        <v>308</v>
      </c>
    </row>
    <row r="120" spans="1:7" ht="72.599999999999994" customHeight="1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1099.2</v>
      </c>
      <c r="E120" s="11">
        <f t="shared" ref="E120:F120" si="41">ROUND((E121*(E122/100*E123/100*E124/100)),2)</f>
        <v>1099.2</v>
      </c>
      <c r="F120" s="11">
        <f t="shared" si="41"/>
        <v>1099.2</v>
      </c>
      <c r="G120" s="48" t="s">
        <v>309</v>
      </c>
    </row>
    <row r="121" spans="1:7" ht="12.75" customHeight="1">
      <c r="A121" s="51" t="s">
        <v>428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 t="shared" ref="E122:E125" si="42">D122</f>
        <v>100</v>
      </c>
      <c r="F122" s="11">
        <f t="shared" ref="F122:F125" si="43">D122</f>
        <v>100</v>
      </c>
      <c r="G122" s="42" t="s">
        <v>0</v>
      </c>
    </row>
    <row r="123" spans="1:7" ht="12.75" customHeight="1">
      <c r="A123" s="51" t="s">
        <v>430</v>
      </c>
      <c r="B123" s="19" t="s">
        <v>114</v>
      </c>
      <c r="C123" s="18" t="s">
        <v>112</v>
      </c>
      <c r="D123" s="15">
        <f t="shared" ref="D123:D124" si="44">D90</f>
        <v>196.9287794546</v>
      </c>
      <c r="E123" s="11">
        <f t="shared" si="42"/>
        <v>196.9287794546</v>
      </c>
      <c r="F123" s="11">
        <f t="shared" si="43"/>
        <v>196.9287794546</v>
      </c>
      <c r="G123" s="42" t="s">
        <v>0</v>
      </c>
    </row>
    <row r="124" spans="1:7" ht="12.75" customHeight="1">
      <c r="A124" s="51" t="s">
        <v>431</v>
      </c>
      <c r="B124" s="19" t="s">
        <v>116</v>
      </c>
      <c r="C124" s="18" t="s">
        <v>112</v>
      </c>
      <c r="D124" s="15">
        <f t="shared" si="44"/>
        <v>112.0196147509</v>
      </c>
      <c r="E124" s="11">
        <f t="shared" si="42"/>
        <v>112.0196147509</v>
      </c>
      <c r="F124" s="11">
        <f t="shared" si="43"/>
        <v>112.0196147509</v>
      </c>
      <c r="G124" s="42" t="s">
        <v>0</v>
      </c>
    </row>
    <row r="125" spans="1:7" ht="28.9" customHeight="1">
      <c r="A125" s="51" t="s">
        <v>432</v>
      </c>
      <c r="B125" s="19" t="s">
        <v>118</v>
      </c>
      <c r="C125" s="18" t="s">
        <v>57</v>
      </c>
      <c r="D125" s="11">
        <f>Part1_1!K18</f>
        <v>0</v>
      </c>
      <c r="E125" s="11">
        <f t="shared" si="42"/>
        <v>0</v>
      </c>
      <c r="F125" s="11">
        <f t="shared" si="43"/>
        <v>0</v>
      </c>
      <c r="G125" s="42" t="s">
        <v>0</v>
      </c>
    </row>
    <row r="126" spans="1:7" ht="28.9" customHeight="1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>
      <c r="A130" s="51" t="s">
        <v>151</v>
      </c>
      <c r="B130" s="19" t="s">
        <v>103</v>
      </c>
      <c r="C130" s="18" t="s">
        <v>99</v>
      </c>
      <c r="D130" s="11">
        <f>D131*D136</f>
        <v>659520</v>
      </c>
      <c r="E130" s="11">
        <v>0</v>
      </c>
      <c r="F130" s="11">
        <v>0</v>
      </c>
      <c r="G130" s="48" t="s">
        <v>152</v>
      </c>
    </row>
    <row r="131" spans="1:7" ht="72.599999999999994" customHeight="1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1099.2</v>
      </c>
      <c r="E131" s="11">
        <f t="shared" ref="E131:F131" si="45">ROUND((E132*(E133/100*E134/100*E135/100)),2)</f>
        <v>1099.2</v>
      </c>
      <c r="F131" s="11">
        <f t="shared" si="45"/>
        <v>1099.2</v>
      </c>
      <c r="G131" s="48" t="s">
        <v>153</v>
      </c>
    </row>
    <row r="132" spans="1:7" ht="12.75" customHeight="1">
      <c r="A132" s="51" t="s">
        <v>438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 t="shared" ref="E133:E135" si="46">D133</f>
        <v>100</v>
      </c>
      <c r="F133" s="11">
        <f t="shared" ref="F133:F135" si="47">D133</f>
        <v>100</v>
      </c>
      <c r="G133" s="42" t="s">
        <v>0</v>
      </c>
    </row>
    <row r="134" spans="1:7" ht="12.75" customHeight="1">
      <c r="A134" s="51" t="s">
        <v>440</v>
      </c>
      <c r="B134" s="19" t="s">
        <v>114</v>
      </c>
      <c r="C134" s="18" t="s">
        <v>112</v>
      </c>
      <c r="D134" s="15">
        <f t="shared" ref="D134:D135" si="48">D90</f>
        <v>196.9287794546</v>
      </c>
      <c r="E134" s="11">
        <f t="shared" si="46"/>
        <v>196.9287794546</v>
      </c>
      <c r="F134" s="11">
        <f t="shared" si="47"/>
        <v>196.9287794546</v>
      </c>
      <c r="G134" s="42" t="s">
        <v>0</v>
      </c>
    </row>
    <row r="135" spans="1:7" ht="12.75" customHeight="1">
      <c r="A135" s="51" t="s">
        <v>441</v>
      </c>
      <c r="B135" s="19" t="s">
        <v>116</v>
      </c>
      <c r="C135" s="18" t="s">
        <v>112</v>
      </c>
      <c r="D135" s="15">
        <f t="shared" si="48"/>
        <v>112.0196147509</v>
      </c>
      <c r="E135" s="11">
        <f t="shared" si="46"/>
        <v>112.0196147509</v>
      </c>
      <c r="F135" s="11">
        <f t="shared" si="47"/>
        <v>112.0196147509</v>
      </c>
      <c r="G135" s="42" t="s">
        <v>0</v>
      </c>
    </row>
    <row r="136" spans="1:7" ht="28.9" customHeight="1">
      <c r="A136" s="51" t="s">
        <v>442</v>
      </c>
      <c r="B136" s="19" t="s">
        <v>118</v>
      </c>
      <c r="C136" s="18" t="s">
        <v>57</v>
      </c>
      <c r="D136" s="11">
        <f>Part1_1!K19</f>
        <v>600</v>
      </c>
      <c r="E136" s="11">
        <v>0</v>
      </c>
      <c r="F136" s="11">
        <v>0</v>
      </c>
      <c r="G136" s="42" t="s">
        <v>0</v>
      </c>
    </row>
    <row r="137" spans="1:7" ht="28.9" customHeight="1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>
      <c r="A141" s="28" t="s">
        <v>154</v>
      </c>
      <c r="B141" s="19" t="s">
        <v>103</v>
      </c>
      <c r="C141" s="18" t="s">
        <v>99</v>
      </c>
      <c r="D141" s="11">
        <f>D142*D147</f>
        <v>28579.200000000001</v>
      </c>
      <c r="E141" s="11">
        <f>D141</f>
        <v>28579.200000000001</v>
      </c>
      <c r="F141" s="11">
        <f>D141</f>
        <v>28579.200000000001</v>
      </c>
      <c r="G141" s="48" t="s">
        <v>155</v>
      </c>
    </row>
    <row r="142" spans="1:7" ht="72.599999999999994" customHeight="1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1099.2</v>
      </c>
      <c r="E142" s="11">
        <f t="shared" ref="E142:F142" si="49">ROUND((E143*(E144/100*E145/100*E146/100)),2)</f>
        <v>1099.2</v>
      </c>
      <c r="F142" s="11">
        <f t="shared" si="49"/>
        <v>1099.2</v>
      </c>
      <c r="G142" s="48" t="s">
        <v>156</v>
      </c>
    </row>
    <row r="143" spans="1:7" ht="12.75" customHeight="1">
      <c r="A143" s="28" t="s">
        <v>448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 t="shared" ref="E144:E147" si="50">D144</f>
        <v>100</v>
      </c>
      <c r="F144" s="11">
        <f t="shared" ref="F144:F147" si="51">D144</f>
        <v>100</v>
      </c>
      <c r="G144" s="42" t="s">
        <v>0</v>
      </c>
    </row>
    <row r="145" spans="1:7" ht="12.75" customHeight="1">
      <c r="A145" s="28" t="s">
        <v>450</v>
      </c>
      <c r="B145" s="19" t="s">
        <v>114</v>
      </c>
      <c r="C145" s="18" t="s">
        <v>112</v>
      </c>
      <c r="D145" s="15">
        <f t="shared" ref="D145:D146" si="52">D90</f>
        <v>196.9287794546</v>
      </c>
      <c r="E145" s="11">
        <f t="shared" si="50"/>
        <v>196.9287794546</v>
      </c>
      <c r="F145" s="11">
        <f t="shared" si="51"/>
        <v>196.9287794546</v>
      </c>
      <c r="G145" s="42" t="s">
        <v>0</v>
      </c>
    </row>
    <row r="146" spans="1:7" ht="12.75" customHeight="1">
      <c r="A146" s="28" t="s">
        <v>157</v>
      </c>
      <c r="B146" s="19" t="s">
        <v>116</v>
      </c>
      <c r="C146" s="18" t="s">
        <v>112</v>
      </c>
      <c r="D146" s="15">
        <f t="shared" si="52"/>
        <v>112.0196147509</v>
      </c>
      <c r="E146" s="11">
        <f t="shared" si="50"/>
        <v>112.0196147509</v>
      </c>
      <c r="F146" s="11">
        <f t="shared" si="51"/>
        <v>112.0196147509</v>
      </c>
      <c r="G146" s="42" t="s">
        <v>0</v>
      </c>
    </row>
    <row r="147" spans="1:7" ht="28.9" customHeight="1">
      <c r="A147" s="28" t="s">
        <v>451</v>
      </c>
      <c r="B147" s="19" t="s">
        <v>118</v>
      </c>
      <c r="C147" s="18" t="s">
        <v>57</v>
      </c>
      <c r="D147" s="11">
        <f>Part1_1!K20</f>
        <v>26</v>
      </c>
      <c r="E147" s="11">
        <f t="shared" si="50"/>
        <v>26</v>
      </c>
      <c r="F147" s="11">
        <f t="shared" si="51"/>
        <v>26</v>
      </c>
      <c r="G147" s="42" t="s">
        <v>0</v>
      </c>
    </row>
    <row r="148" spans="1:7" ht="28.9" customHeight="1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>
      <c r="A152" s="28" t="s">
        <v>158</v>
      </c>
      <c r="B152" s="19" t="s">
        <v>103</v>
      </c>
      <c r="C152" s="18" t="s">
        <v>99</v>
      </c>
      <c r="D152" s="11">
        <f>D153*D158</f>
        <v>672116.59</v>
      </c>
      <c r="E152" s="11">
        <f>D152</f>
        <v>672116.59</v>
      </c>
      <c r="F152" s="11">
        <f>D152</f>
        <v>672116.59</v>
      </c>
      <c r="G152" s="48" t="s">
        <v>159</v>
      </c>
    </row>
    <row r="153" spans="1:7" ht="72.599999999999994" customHeight="1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39536.269999999997</v>
      </c>
      <c r="E153" s="11">
        <f t="shared" ref="E153:F153" si="53">ROUND((E154*(E155/100*E156/100*E157/100)),2)</f>
        <v>39536.269999999997</v>
      </c>
      <c r="F153" s="11">
        <f t="shared" si="53"/>
        <v>39536.269999999997</v>
      </c>
      <c r="G153" s="48" t="s">
        <v>160</v>
      </c>
    </row>
    <row r="154" spans="1:7" ht="12.75" customHeight="1">
      <c r="A154" s="28" t="s">
        <v>457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4">D155</f>
        <v>100</v>
      </c>
      <c r="F155" s="11">
        <f t="shared" ref="F155:F158" si="55">D155</f>
        <v>100</v>
      </c>
      <c r="G155" s="42" t="s">
        <v>0</v>
      </c>
    </row>
    <row r="156" spans="1:7" ht="12.75" customHeight="1">
      <c r="A156" s="28" t="s">
        <v>459</v>
      </c>
      <c r="B156" s="19" t="s">
        <v>114</v>
      </c>
      <c r="C156" s="18" t="s">
        <v>112</v>
      </c>
      <c r="D156" s="15">
        <f t="shared" ref="D156:D157" si="56">D24</f>
        <v>141.76862671870001</v>
      </c>
      <c r="E156" s="11">
        <f t="shared" si="54"/>
        <v>141.76862671870001</v>
      </c>
      <c r="F156" s="11">
        <f t="shared" si="55"/>
        <v>141.76862671870001</v>
      </c>
      <c r="G156" s="42" t="s">
        <v>0</v>
      </c>
    </row>
    <row r="157" spans="1:7" ht="12.75" customHeight="1">
      <c r="A157" s="28" t="s">
        <v>161</v>
      </c>
      <c r="B157" s="19" t="s">
        <v>116</v>
      </c>
      <c r="C157" s="18" t="s">
        <v>112</v>
      </c>
      <c r="D157" s="15">
        <f t="shared" si="56"/>
        <v>115.5516086746</v>
      </c>
      <c r="E157" s="11">
        <f t="shared" si="54"/>
        <v>115.5516086746</v>
      </c>
      <c r="F157" s="11">
        <f t="shared" si="55"/>
        <v>115.5516086746</v>
      </c>
      <c r="G157" s="42" t="s">
        <v>0</v>
      </c>
    </row>
    <row r="158" spans="1:7" ht="28.9" customHeight="1">
      <c r="A158" s="28" t="s">
        <v>460</v>
      </c>
      <c r="B158" s="19" t="s">
        <v>118</v>
      </c>
      <c r="C158" s="18" t="s">
        <v>57</v>
      </c>
      <c r="D158" s="11">
        <f>Part1_1!K21</f>
        <v>17</v>
      </c>
      <c r="E158" s="11">
        <f t="shared" si="54"/>
        <v>17</v>
      </c>
      <c r="F158" s="11">
        <f t="shared" si="55"/>
        <v>17</v>
      </c>
      <c r="G158" s="42" t="s">
        <v>0</v>
      </c>
    </row>
    <row r="159" spans="1:7" ht="28.9" customHeight="1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>
      <c r="A163" s="28" t="s">
        <v>200</v>
      </c>
      <c r="B163" s="19" t="s">
        <v>103</v>
      </c>
      <c r="C163" s="18" t="s">
        <v>99</v>
      </c>
      <c r="D163" s="11">
        <f>D164*D169</f>
        <v>627994.96</v>
      </c>
      <c r="E163" s="11">
        <f>D163</f>
        <v>627994.96</v>
      </c>
      <c r="F163" s="11">
        <f>D163</f>
        <v>627994.96</v>
      </c>
      <c r="G163" s="25" t="s">
        <v>209</v>
      </c>
    </row>
    <row r="164" spans="1:7" ht="72.599999999999994" customHeight="1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36940.879999999997</v>
      </c>
      <c r="E164" s="11">
        <f t="shared" ref="E164:F164" si="57">ROUND((E165*(E166/100*E167/100*E168/100)),2)</f>
        <v>36940.879999999997</v>
      </c>
      <c r="F164" s="11">
        <f t="shared" si="57"/>
        <v>36940.879999999997</v>
      </c>
      <c r="G164" s="25" t="s">
        <v>210</v>
      </c>
    </row>
    <row r="165" spans="1:7" ht="12.75" customHeight="1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58">D166</f>
        <v>100</v>
      </c>
      <c r="F166" s="11">
        <f t="shared" ref="F166:F169" si="59">D166</f>
        <v>100</v>
      </c>
      <c r="G166" s="42" t="s">
        <v>0</v>
      </c>
    </row>
    <row r="167" spans="1:7" ht="12.75" customHeight="1">
      <c r="A167" s="28" t="s">
        <v>204</v>
      </c>
      <c r="B167" s="19" t="s">
        <v>114</v>
      </c>
      <c r="C167" s="18" t="s">
        <v>112</v>
      </c>
      <c r="D167" s="15">
        <f t="shared" ref="D167:D168" si="60">D35</f>
        <v>144.47819680559999</v>
      </c>
      <c r="E167" s="11">
        <f t="shared" si="58"/>
        <v>144.47819680559999</v>
      </c>
      <c r="F167" s="11">
        <f t="shared" si="59"/>
        <v>144.47819680559999</v>
      </c>
      <c r="G167" s="42" t="s">
        <v>0</v>
      </c>
    </row>
    <row r="168" spans="1:7" ht="12.75" customHeight="1">
      <c r="A168" s="28" t="s">
        <v>205</v>
      </c>
      <c r="B168" s="19" t="s">
        <v>116</v>
      </c>
      <c r="C168" s="18" t="s">
        <v>112</v>
      </c>
      <c r="D168" s="15">
        <f t="shared" si="60"/>
        <v>111.3330003426</v>
      </c>
      <c r="E168" s="11">
        <f t="shared" si="58"/>
        <v>111.3330003426</v>
      </c>
      <c r="F168" s="11">
        <f t="shared" si="59"/>
        <v>111.3330003426</v>
      </c>
      <c r="G168" s="42" t="s">
        <v>0</v>
      </c>
    </row>
    <row r="169" spans="1:7" ht="28.9" customHeight="1">
      <c r="A169" s="28" t="s">
        <v>206</v>
      </c>
      <c r="B169" s="19" t="s">
        <v>118</v>
      </c>
      <c r="C169" s="18" t="s">
        <v>57</v>
      </c>
      <c r="D169" s="11">
        <f>Part1_1!K22</f>
        <v>17</v>
      </c>
      <c r="E169" s="11">
        <f t="shared" si="58"/>
        <v>17</v>
      </c>
      <c r="F169" s="11">
        <f t="shared" si="59"/>
        <v>17</v>
      </c>
      <c r="G169" s="42" t="s">
        <v>0</v>
      </c>
    </row>
    <row r="170" spans="1:7" ht="28.9" customHeight="1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>
      <c r="A174" s="28" t="s">
        <v>213</v>
      </c>
      <c r="B174" s="19" t="s">
        <v>103</v>
      </c>
      <c r="C174" s="18" t="s">
        <v>99</v>
      </c>
      <c r="D174" s="11">
        <f>D175*D180</f>
        <v>627994.96</v>
      </c>
      <c r="E174" s="11">
        <f>D174</f>
        <v>627994.96</v>
      </c>
      <c r="F174" s="11">
        <f>D174</f>
        <v>627994.96</v>
      </c>
      <c r="G174" s="25" t="s">
        <v>222</v>
      </c>
    </row>
    <row r="175" spans="1:7" ht="72.599999999999994" customHeight="1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36940.879999999997</v>
      </c>
      <c r="E175" s="11">
        <f t="shared" ref="E175:F175" si="61">ROUND((E176*(E177/100*E178/100*E179/100)),2)</f>
        <v>36940.879999999997</v>
      </c>
      <c r="F175" s="11">
        <f t="shared" si="61"/>
        <v>36940.879999999997</v>
      </c>
      <c r="G175" s="25" t="s">
        <v>223</v>
      </c>
    </row>
    <row r="176" spans="1:7" ht="12.75" customHeight="1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62">D177</f>
        <v>100</v>
      </c>
      <c r="F177" s="11">
        <f t="shared" ref="F177:F180" si="63">D177</f>
        <v>100</v>
      </c>
      <c r="G177" s="48" t="s">
        <v>0</v>
      </c>
    </row>
    <row r="178" spans="1:7" ht="12.75" customHeight="1">
      <c r="A178" s="28" t="s">
        <v>217</v>
      </c>
      <c r="B178" s="19" t="s">
        <v>114</v>
      </c>
      <c r="C178" s="18" t="s">
        <v>112</v>
      </c>
      <c r="D178" s="15">
        <f t="shared" ref="D178:D179" si="64">D46</f>
        <v>147.49510214029999</v>
      </c>
      <c r="E178" s="11">
        <f t="shared" si="62"/>
        <v>147.49510214029999</v>
      </c>
      <c r="F178" s="11">
        <f t="shared" si="63"/>
        <v>147.49510214029999</v>
      </c>
      <c r="G178" s="48" t="s">
        <v>0</v>
      </c>
    </row>
    <row r="179" spans="1:7" ht="12.75" customHeight="1">
      <c r="A179" s="28" t="s">
        <v>218</v>
      </c>
      <c r="B179" s="19" t="s">
        <v>116</v>
      </c>
      <c r="C179" s="18" t="s">
        <v>112</v>
      </c>
      <c r="D179" s="15">
        <f t="shared" si="64"/>
        <v>111.64348282980001</v>
      </c>
      <c r="E179" s="11">
        <f t="shared" si="62"/>
        <v>111.64348282980001</v>
      </c>
      <c r="F179" s="11">
        <f t="shared" si="63"/>
        <v>111.64348282980001</v>
      </c>
      <c r="G179" s="48" t="s">
        <v>0</v>
      </c>
    </row>
    <row r="180" spans="1:7" ht="28.9" customHeight="1">
      <c r="A180" s="28" t="s">
        <v>219</v>
      </c>
      <c r="B180" s="19" t="s">
        <v>118</v>
      </c>
      <c r="C180" s="18" t="s">
        <v>57</v>
      </c>
      <c r="D180" s="11">
        <f>Part1_1!K23</f>
        <v>17</v>
      </c>
      <c r="E180" s="11">
        <f t="shared" si="62"/>
        <v>17</v>
      </c>
      <c r="F180" s="11">
        <f t="shared" si="63"/>
        <v>17</v>
      </c>
      <c r="G180" s="48" t="s">
        <v>0</v>
      </c>
    </row>
    <row r="181" spans="1:7" ht="28.9" customHeight="1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.599999999999994" customHeight="1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 t="shared" ref="E186:F186" si="65">ROUND((E187*(E188/100*E189/100*E190/100)),2)</f>
        <v>0</v>
      </c>
      <c r="F186" s="11">
        <f t="shared" si="65"/>
        <v>0</v>
      </c>
      <c r="G186" s="25" t="s">
        <v>236</v>
      </c>
    </row>
    <row r="187" spans="1:7" ht="12.75" customHeight="1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 t="shared" ref="E188:E191" si="66">D188</f>
        <v>0</v>
      </c>
      <c r="F188" s="11">
        <f t="shared" ref="F188:F191" si="67">D188</f>
        <v>0</v>
      </c>
      <c r="G188" s="42" t="s">
        <v>0</v>
      </c>
    </row>
    <row r="189" spans="1:7" ht="12.75" customHeight="1">
      <c r="A189" s="28" t="s">
        <v>230</v>
      </c>
      <c r="B189" s="40" t="s">
        <v>114</v>
      </c>
      <c r="C189" s="39" t="s">
        <v>112</v>
      </c>
      <c r="D189" s="15">
        <f t="shared" ref="D189:D190" si="68">D57</f>
        <v>0</v>
      </c>
      <c r="E189" s="11">
        <f t="shared" si="66"/>
        <v>0</v>
      </c>
      <c r="F189" s="11">
        <f t="shared" si="67"/>
        <v>0</v>
      </c>
      <c r="G189" s="42" t="s">
        <v>0</v>
      </c>
    </row>
    <row r="190" spans="1:7" ht="12.75" customHeight="1">
      <c r="A190" s="28" t="s">
        <v>231</v>
      </c>
      <c r="B190" s="40" t="s">
        <v>116</v>
      </c>
      <c r="C190" s="39" t="s">
        <v>112</v>
      </c>
      <c r="D190" s="15">
        <f t="shared" si="68"/>
        <v>0</v>
      </c>
      <c r="E190" s="11">
        <f t="shared" si="66"/>
        <v>0</v>
      </c>
      <c r="F190" s="11">
        <f t="shared" si="67"/>
        <v>0</v>
      </c>
      <c r="G190" s="42" t="s">
        <v>0</v>
      </c>
    </row>
    <row r="191" spans="1:7" ht="28.9" customHeight="1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 t="shared" si="66"/>
        <v>0</v>
      </c>
      <c r="F191" s="11">
        <f t="shared" si="67"/>
        <v>0</v>
      </c>
      <c r="G191" s="42" t="s">
        <v>0</v>
      </c>
    </row>
    <row r="192" spans="1:7" ht="28.9" customHeight="1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>
      <c r="A196" s="28" t="s">
        <v>239</v>
      </c>
      <c r="B196" s="40" t="s">
        <v>103</v>
      </c>
      <c r="C196" s="39" t="s">
        <v>99</v>
      </c>
      <c r="D196" s="11">
        <f>D197*D202</f>
        <v>0</v>
      </c>
      <c r="E196" s="11">
        <f>D196</f>
        <v>0</v>
      </c>
      <c r="F196" s="11">
        <f>D196</f>
        <v>0</v>
      </c>
      <c r="G196" s="25" t="s">
        <v>248</v>
      </c>
    </row>
    <row r="197" spans="1:7" ht="72.599999999999994" customHeight="1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0</v>
      </c>
      <c r="E197" s="11">
        <f t="shared" ref="E197:F197" si="69">ROUND((E198*(E199/100*E200/100*E201/100)),2)</f>
        <v>0</v>
      </c>
      <c r="F197" s="11">
        <f t="shared" si="69"/>
        <v>0</v>
      </c>
      <c r="G197" s="25" t="s">
        <v>249</v>
      </c>
    </row>
    <row r="198" spans="1:7" ht="12.75" customHeight="1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>
      <c r="A199" s="28" t="s">
        <v>242</v>
      </c>
      <c r="B199" s="40" t="s">
        <v>111</v>
      </c>
      <c r="C199" s="39" t="s">
        <v>112</v>
      </c>
      <c r="D199" s="15">
        <f>D67</f>
        <v>0</v>
      </c>
      <c r="E199" s="11">
        <f t="shared" ref="E199:E202" si="70">D199</f>
        <v>0</v>
      </c>
      <c r="F199" s="11">
        <f t="shared" ref="F199:F202" si="71">D199</f>
        <v>0</v>
      </c>
      <c r="G199" s="48" t="s">
        <v>0</v>
      </c>
    </row>
    <row r="200" spans="1:7" ht="12.75" customHeight="1">
      <c r="A200" s="28" t="s">
        <v>243</v>
      </c>
      <c r="B200" s="40" t="s">
        <v>114</v>
      </c>
      <c r="C200" s="39" t="s">
        <v>112</v>
      </c>
      <c r="D200" s="15">
        <f t="shared" ref="D200:D201" si="72">D68</f>
        <v>0</v>
      </c>
      <c r="E200" s="11">
        <f t="shared" si="70"/>
        <v>0</v>
      </c>
      <c r="F200" s="11">
        <f t="shared" si="71"/>
        <v>0</v>
      </c>
      <c r="G200" s="48" t="s">
        <v>0</v>
      </c>
    </row>
    <row r="201" spans="1:7" ht="12.75" customHeight="1">
      <c r="A201" s="28" t="s">
        <v>244</v>
      </c>
      <c r="B201" s="40" t="s">
        <v>116</v>
      </c>
      <c r="C201" s="39" t="s">
        <v>112</v>
      </c>
      <c r="D201" s="15">
        <f t="shared" si="72"/>
        <v>0</v>
      </c>
      <c r="E201" s="11">
        <f t="shared" si="70"/>
        <v>0</v>
      </c>
      <c r="F201" s="11">
        <f t="shared" si="71"/>
        <v>0</v>
      </c>
      <c r="G201" s="48" t="s">
        <v>0</v>
      </c>
    </row>
    <row r="202" spans="1:7" ht="28.9" customHeight="1">
      <c r="A202" s="28" t="s">
        <v>245</v>
      </c>
      <c r="B202" s="40" t="s">
        <v>118</v>
      </c>
      <c r="C202" s="39" t="s">
        <v>57</v>
      </c>
      <c r="D202" s="11">
        <f>Part1_1!K25</f>
        <v>0</v>
      </c>
      <c r="E202" s="11">
        <f t="shared" si="70"/>
        <v>0</v>
      </c>
      <c r="F202" s="11">
        <f t="shared" si="71"/>
        <v>0</v>
      </c>
      <c r="G202" s="48" t="s">
        <v>0</v>
      </c>
    </row>
    <row r="203" spans="1:7" ht="28.9" customHeight="1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>
      <c r="A207" s="28" t="s">
        <v>252</v>
      </c>
      <c r="B207" s="40" t="s">
        <v>103</v>
      </c>
      <c r="C207" s="3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261</v>
      </c>
    </row>
    <row r="208" spans="1:7" ht="72.599999999999994" customHeight="1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0</v>
      </c>
      <c r="E208" s="11">
        <f t="shared" ref="E208:F208" si="73">ROUND((E209*(E210/100*E211/100*E212/100)),2)</f>
        <v>0</v>
      </c>
      <c r="F208" s="11">
        <f t="shared" si="73"/>
        <v>0</v>
      </c>
      <c r="G208" s="25" t="s">
        <v>262</v>
      </c>
    </row>
    <row r="209" spans="1:7" ht="12.75" customHeight="1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255</v>
      </c>
      <c r="B210" s="40" t="s">
        <v>111</v>
      </c>
      <c r="C210" s="39" t="s">
        <v>112</v>
      </c>
      <c r="D210" s="15">
        <f>D78</f>
        <v>0</v>
      </c>
      <c r="E210" s="11">
        <f t="shared" ref="E210:E213" si="74">D210</f>
        <v>0</v>
      </c>
      <c r="F210" s="11">
        <f t="shared" ref="F210:F213" si="75">D210</f>
        <v>0</v>
      </c>
      <c r="G210" s="40" t="s">
        <v>0</v>
      </c>
    </row>
    <row r="211" spans="1:7" ht="12.75" customHeight="1">
      <c r="A211" s="28" t="s">
        <v>256</v>
      </c>
      <c r="B211" s="40" t="s">
        <v>114</v>
      </c>
      <c r="C211" s="39" t="s">
        <v>112</v>
      </c>
      <c r="D211" s="15">
        <f t="shared" ref="D211:D212" si="76">D79</f>
        <v>0</v>
      </c>
      <c r="E211" s="11">
        <f t="shared" si="74"/>
        <v>0</v>
      </c>
      <c r="F211" s="11">
        <f t="shared" si="75"/>
        <v>0</v>
      </c>
      <c r="G211" s="40" t="s">
        <v>0</v>
      </c>
    </row>
    <row r="212" spans="1:7" ht="12.75" customHeight="1">
      <c r="A212" s="28" t="s">
        <v>257</v>
      </c>
      <c r="B212" s="40" t="s">
        <v>116</v>
      </c>
      <c r="C212" s="39" t="s">
        <v>112</v>
      </c>
      <c r="D212" s="15">
        <f t="shared" si="76"/>
        <v>0</v>
      </c>
      <c r="E212" s="11">
        <f t="shared" si="74"/>
        <v>0</v>
      </c>
      <c r="F212" s="11">
        <f t="shared" si="75"/>
        <v>0</v>
      </c>
      <c r="G212" s="40" t="s">
        <v>0</v>
      </c>
    </row>
    <row r="213" spans="1:7" ht="28.9" customHeight="1">
      <c r="A213" s="28" t="s">
        <v>258</v>
      </c>
      <c r="B213" s="40" t="s">
        <v>118</v>
      </c>
      <c r="C213" s="39" t="s">
        <v>57</v>
      </c>
      <c r="D213" s="11">
        <f>Part1_1!K26</f>
        <v>0</v>
      </c>
      <c r="E213" s="11">
        <f t="shared" si="74"/>
        <v>0</v>
      </c>
      <c r="F213" s="11">
        <f t="shared" si="75"/>
        <v>0</v>
      </c>
      <c r="G213" s="40" t="s">
        <v>0</v>
      </c>
    </row>
    <row r="214" spans="1:7" ht="28.9" customHeight="1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>
      <c r="A218" s="28" t="s">
        <v>322</v>
      </c>
      <c r="B218" s="19" t="s">
        <v>103</v>
      </c>
      <c r="C218" s="18" t="s">
        <v>99</v>
      </c>
      <c r="D218" s="11">
        <f>D219*D224</f>
        <v>675575.88</v>
      </c>
      <c r="E218" s="11">
        <v>0</v>
      </c>
      <c r="F218" s="11">
        <v>0</v>
      </c>
      <c r="G218" s="25" t="s">
        <v>318</v>
      </c>
    </row>
    <row r="219" spans="1:7" ht="72.599999999999994" customHeight="1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48255.42</v>
      </c>
      <c r="E219" s="11">
        <f t="shared" ref="E219:F219" si="77">ROUND((E220*(E221/100*E222/100*E223/100)),2)</f>
        <v>48255.42</v>
      </c>
      <c r="F219" s="11">
        <f t="shared" si="77"/>
        <v>48255.42</v>
      </c>
      <c r="G219" s="25" t="s">
        <v>319</v>
      </c>
    </row>
    <row r="220" spans="1:7" ht="12.75" customHeight="1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78">D221</f>
        <v>100</v>
      </c>
      <c r="F221" s="11">
        <f t="shared" ref="F221:F223" si="79">D221</f>
        <v>100</v>
      </c>
      <c r="G221" s="38" t="s">
        <v>0</v>
      </c>
    </row>
    <row r="222" spans="1:7" ht="12.75" customHeight="1">
      <c r="A222" s="28" t="s">
        <v>326</v>
      </c>
      <c r="B222" s="19" t="s">
        <v>114</v>
      </c>
      <c r="C222" s="18" t="s">
        <v>112</v>
      </c>
      <c r="D222" s="45">
        <v>130.74308824400001</v>
      </c>
      <c r="E222" s="11">
        <f t="shared" si="78"/>
        <v>130.74308824400001</v>
      </c>
      <c r="F222" s="11">
        <f t="shared" si="79"/>
        <v>130.74308824400001</v>
      </c>
      <c r="G222" s="38" t="s">
        <v>0</v>
      </c>
    </row>
    <row r="223" spans="1:7" ht="12.75" customHeight="1">
      <c r="A223" s="28" t="s">
        <v>327</v>
      </c>
      <c r="B223" s="19" t="s">
        <v>116</v>
      </c>
      <c r="C223" s="18" t="s">
        <v>112</v>
      </c>
      <c r="D223" s="15">
        <v>110.6070979178</v>
      </c>
      <c r="E223" s="11">
        <f t="shared" si="78"/>
        <v>110.6070979178</v>
      </c>
      <c r="F223" s="11">
        <f t="shared" si="79"/>
        <v>110.6070979178</v>
      </c>
      <c r="G223" s="38" t="s">
        <v>0</v>
      </c>
    </row>
    <row r="224" spans="1:7" ht="28.9" customHeight="1">
      <c r="A224" s="28" t="s">
        <v>328</v>
      </c>
      <c r="B224" s="19" t="s">
        <v>118</v>
      </c>
      <c r="C224" s="18" t="s">
        <v>57</v>
      </c>
      <c r="D224" s="11">
        <f>Part1_1!K27</f>
        <v>14</v>
      </c>
      <c r="E224" s="11">
        <v>0</v>
      </c>
      <c r="F224" s="11">
        <v>0</v>
      </c>
      <c r="G224" s="38" t="s">
        <v>0</v>
      </c>
    </row>
    <row r="225" spans="1:7" ht="28.9" customHeight="1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>
      <c r="A229" s="28" t="s">
        <v>265</v>
      </c>
      <c r="B229" s="19" t="s">
        <v>103</v>
      </c>
      <c r="C229" s="18" t="s">
        <v>99</v>
      </c>
      <c r="D229" s="11">
        <f>D230*D235</f>
        <v>457345.89999999997</v>
      </c>
      <c r="E229" s="11">
        <f>D229</f>
        <v>457345.89999999997</v>
      </c>
      <c r="F229" s="11">
        <f>D229</f>
        <v>457345.89999999997</v>
      </c>
      <c r="G229" s="25" t="s">
        <v>274</v>
      </c>
    </row>
    <row r="230" spans="1:7" ht="72.599999999999994" customHeight="1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91469.18</v>
      </c>
      <c r="E230" s="11">
        <f t="shared" ref="E230:F230" si="80">ROUND((E231*(E232/100*E233/100*E234/100)),2)</f>
        <v>91469.18</v>
      </c>
      <c r="F230" s="11">
        <f t="shared" si="80"/>
        <v>91469.18</v>
      </c>
      <c r="G230" s="25" t="s">
        <v>275</v>
      </c>
    </row>
    <row r="231" spans="1:7" ht="12.75" customHeight="1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81">D232</f>
        <v>100</v>
      </c>
      <c r="F232" s="11">
        <f t="shared" ref="F232:F235" si="82">D232</f>
        <v>100</v>
      </c>
      <c r="G232" s="19" t="s">
        <v>0</v>
      </c>
    </row>
    <row r="233" spans="1:7" ht="12.75" customHeight="1">
      <c r="A233" s="28" t="s">
        <v>269</v>
      </c>
      <c r="B233" s="19" t="s">
        <v>114</v>
      </c>
      <c r="C233" s="18" t="s">
        <v>112</v>
      </c>
      <c r="D233" s="15">
        <v>1355.8835814836</v>
      </c>
      <c r="E233" s="11">
        <f t="shared" si="81"/>
        <v>1355.8835814836</v>
      </c>
      <c r="F233" s="11">
        <f t="shared" si="82"/>
        <v>1355.8835814836</v>
      </c>
      <c r="G233" s="19" t="s">
        <v>0</v>
      </c>
    </row>
    <row r="234" spans="1:7" ht="12.75" customHeight="1">
      <c r="A234" s="28" t="s">
        <v>270</v>
      </c>
      <c r="B234" s="19" t="s">
        <v>116</v>
      </c>
      <c r="C234" s="18" t="s">
        <v>112</v>
      </c>
      <c r="D234" s="15">
        <v>110.3931770383</v>
      </c>
      <c r="E234" s="11">
        <f t="shared" si="81"/>
        <v>110.3931770383</v>
      </c>
      <c r="F234" s="11">
        <f t="shared" si="82"/>
        <v>110.3931770383</v>
      </c>
      <c r="G234" s="19" t="s">
        <v>0</v>
      </c>
    </row>
    <row r="235" spans="1:7" ht="28.9" customHeight="1">
      <c r="A235" s="28" t="s">
        <v>271</v>
      </c>
      <c r="B235" s="19" t="s">
        <v>118</v>
      </c>
      <c r="C235" s="18" t="s">
        <v>57</v>
      </c>
      <c r="D235" s="11">
        <f>Part1_1!K28</f>
        <v>5</v>
      </c>
      <c r="E235" s="11">
        <f t="shared" si="81"/>
        <v>5</v>
      </c>
      <c r="F235" s="11">
        <f t="shared" si="82"/>
        <v>5</v>
      </c>
      <c r="G235" s="19" t="s">
        <v>0</v>
      </c>
    </row>
    <row r="236" spans="1:7" ht="28.9" customHeight="1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.599999999999994" customHeight="1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1099.2</v>
      </c>
      <c r="E241" s="11">
        <f t="shared" ref="E241:F241" si="83">ROUND((E242*(E243/100*E244/100*E245/100)),2)</f>
        <v>1099.2</v>
      </c>
      <c r="F241" s="11">
        <f t="shared" si="83"/>
        <v>1099.2</v>
      </c>
      <c r="G241" s="25" t="s">
        <v>288</v>
      </c>
    </row>
    <row r="242" spans="1:7" ht="12.75" customHeight="1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t="shared" ref="E243:E246" si="84">D243</f>
        <v>100</v>
      </c>
      <c r="F243" s="11">
        <f t="shared" ref="F243:F246" si="85">D243</f>
        <v>100</v>
      </c>
      <c r="G243" s="35" t="s">
        <v>0</v>
      </c>
    </row>
    <row r="244" spans="1:7" ht="12.75" customHeight="1">
      <c r="A244" s="28" t="s">
        <v>282</v>
      </c>
      <c r="B244" s="35" t="s">
        <v>114</v>
      </c>
      <c r="C244" s="34" t="s">
        <v>112</v>
      </c>
      <c r="D244" s="15">
        <f t="shared" ref="D244:D245" si="86">D90</f>
        <v>196.9287794546</v>
      </c>
      <c r="E244" s="11">
        <f t="shared" si="84"/>
        <v>196.9287794546</v>
      </c>
      <c r="F244" s="11">
        <f t="shared" si="85"/>
        <v>196.9287794546</v>
      </c>
      <c r="G244" s="35" t="s">
        <v>0</v>
      </c>
    </row>
    <row r="245" spans="1:7" ht="12.75" customHeight="1">
      <c r="A245" s="28" t="s">
        <v>283</v>
      </c>
      <c r="B245" s="35" t="s">
        <v>116</v>
      </c>
      <c r="C245" s="34" t="s">
        <v>112</v>
      </c>
      <c r="D245" s="15">
        <f t="shared" si="86"/>
        <v>112.0196147509</v>
      </c>
      <c r="E245" s="11">
        <f t="shared" si="84"/>
        <v>112.0196147509</v>
      </c>
      <c r="F245" s="11">
        <f t="shared" si="85"/>
        <v>112.0196147509</v>
      </c>
      <c r="G245" s="35" t="s">
        <v>0</v>
      </c>
    </row>
    <row r="246" spans="1:7" ht="28.9" customHeight="1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 t="shared" si="84"/>
        <v>0</v>
      </c>
      <c r="F246" s="11">
        <f t="shared" si="85"/>
        <v>0</v>
      </c>
      <c r="G246" s="35" t="s">
        <v>0</v>
      </c>
    </row>
    <row r="247" spans="1:7" ht="28.9" customHeight="1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>
      <c r="A251" s="28" t="s">
        <v>465</v>
      </c>
      <c r="B251" s="50" t="s">
        <v>103</v>
      </c>
      <c r="C251" s="49" t="s">
        <v>99</v>
      </c>
      <c r="D251" s="11">
        <f>D252*D257</f>
        <v>8793.6</v>
      </c>
      <c r="E251" s="11">
        <f>D251</f>
        <v>8793.6</v>
      </c>
      <c r="F251" s="11">
        <f>D251</f>
        <v>8793.6</v>
      </c>
      <c r="G251" s="25" t="s">
        <v>287</v>
      </c>
    </row>
    <row r="252" spans="1:7" ht="72.599999999999994" customHeight="1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1099.2</v>
      </c>
      <c r="E252" s="11">
        <f t="shared" ref="E252:F252" si="87">ROUND((E253*(E254/100*E255/100*E256/100)),2)</f>
        <v>1099.2</v>
      </c>
      <c r="F252" s="11">
        <f t="shared" si="87"/>
        <v>1099.2</v>
      </c>
      <c r="G252" s="25" t="s">
        <v>288</v>
      </c>
    </row>
    <row r="253" spans="1:7" ht="12.75" customHeight="1">
      <c r="A253" s="28" t="s">
        <v>467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 t="shared" ref="E254:E257" si="88">D254</f>
        <v>100</v>
      </c>
      <c r="F254" s="11">
        <f t="shared" ref="F254:F257" si="89">D254</f>
        <v>100</v>
      </c>
      <c r="G254" s="50" t="s">
        <v>0</v>
      </c>
    </row>
    <row r="255" spans="1:7" ht="12.75" customHeight="1">
      <c r="A255" s="28" t="s">
        <v>469</v>
      </c>
      <c r="B255" s="50" t="s">
        <v>114</v>
      </c>
      <c r="C255" s="49" t="s">
        <v>112</v>
      </c>
      <c r="D255" s="15">
        <f t="shared" ref="D255:D256" si="90">D90</f>
        <v>196.9287794546</v>
      </c>
      <c r="E255" s="11">
        <f t="shared" si="88"/>
        <v>196.9287794546</v>
      </c>
      <c r="F255" s="11">
        <f t="shared" si="89"/>
        <v>196.9287794546</v>
      </c>
      <c r="G255" s="50" t="s">
        <v>0</v>
      </c>
    </row>
    <row r="256" spans="1:7" ht="12.75" customHeight="1">
      <c r="A256" s="28" t="s">
        <v>470</v>
      </c>
      <c r="B256" s="50" t="s">
        <v>116</v>
      </c>
      <c r="C256" s="49" t="s">
        <v>112</v>
      </c>
      <c r="D256" s="15">
        <f t="shared" si="90"/>
        <v>112.0196147509</v>
      </c>
      <c r="E256" s="11">
        <f t="shared" si="88"/>
        <v>112.0196147509</v>
      </c>
      <c r="F256" s="11">
        <f t="shared" si="89"/>
        <v>112.0196147509</v>
      </c>
      <c r="G256" s="50" t="s">
        <v>0</v>
      </c>
    </row>
    <row r="257" spans="1:8" ht="28.9" customHeight="1">
      <c r="A257" s="28" t="s">
        <v>471</v>
      </c>
      <c r="B257" s="50" t="s">
        <v>118</v>
      </c>
      <c r="C257" s="49" t="s">
        <v>57</v>
      </c>
      <c r="D257" s="11">
        <f>Part1_1!K30</f>
        <v>8</v>
      </c>
      <c r="E257" s="11">
        <f t="shared" si="88"/>
        <v>8</v>
      </c>
      <c r="F257" s="11">
        <f t="shared" si="89"/>
        <v>8</v>
      </c>
      <c r="G257" s="50" t="s">
        <v>0</v>
      </c>
    </row>
    <row r="258" spans="1:8" ht="28.9" customHeight="1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8" ht="28.9" customHeight="1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8" ht="30.95" customHeight="1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8" ht="14.45" customHeight="1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8" ht="43.35" customHeight="1">
      <c r="A262" s="28" t="s">
        <v>476</v>
      </c>
      <c r="B262" s="54" t="s">
        <v>103</v>
      </c>
      <c r="C262" s="53" t="s">
        <v>99</v>
      </c>
      <c r="D262" s="11">
        <f>D263*D268</f>
        <v>5496</v>
      </c>
      <c r="E262" s="11">
        <f>D262</f>
        <v>5496</v>
      </c>
      <c r="F262" s="11">
        <f>D262</f>
        <v>5496</v>
      </c>
      <c r="G262" s="25" t="s">
        <v>287</v>
      </c>
    </row>
    <row r="263" spans="1:8" ht="72.599999999999994" customHeight="1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1099.2</v>
      </c>
      <c r="E263" s="11">
        <f t="shared" ref="E263:F263" si="91">ROUND((E264*(E265/100*E266/100*E267/100)),2)</f>
        <v>1099.2</v>
      </c>
      <c r="F263" s="11">
        <f t="shared" si="91"/>
        <v>1099.2</v>
      </c>
      <c r="G263" s="25" t="s">
        <v>288</v>
      </c>
    </row>
    <row r="264" spans="1:8" ht="12.75" customHeight="1">
      <c r="A264" s="28" t="s">
        <v>478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8" ht="12.75" customHeight="1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92">D265</f>
        <v>100</v>
      </c>
      <c r="F265" s="11">
        <f t="shared" ref="F265:F268" si="93">D265</f>
        <v>100</v>
      </c>
      <c r="G265" s="54" t="s">
        <v>0</v>
      </c>
    </row>
    <row r="266" spans="1:8" ht="12.75" customHeight="1">
      <c r="A266" s="28" t="s">
        <v>480</v>
      </c>
      <c r="B266" s="54" t="s">
        <v>114</v>
      </c>
      <c r="C266" s="53" t="s">
        <v>112</v>
      </c>
      <c r="D266" s="15">
        <f t="shared" ref="D266:D267" si="94">D255</f>
        <v>196.9287794546</v>
      </c>
      <c r="E266" s="11">
        <f t="shared" si="92"/>
        <v>196.9287794546</v>
      </c>
      <c r="F266" s="11">
        <f t="shared" si="93"/>
        <v>196.9287794546</v>
      </c>
      <c r="G266" s="54" t="s">
        <v>0</v>
      </c>
    </row>
    <row r="267" spans="1:8" ht="12.75" customHeight="1">
      <c r="A267" s="28" t="s">
        <v>481</v>
      </c>
      <c r="B267" s="54" t="s">
        <v>116</v>
      </c>
      <c r="C267" s="53" t="s">
        <v>112</v>
      </c>
      <c r="D267" s="15">
        <f t="shared" si="94"/>
        <v>112.0196147509</v>
      </c>
      <c r="E267" s="11">
        <f t="shared" si="92"/>
        <v>112.0196147509</v>
      </c>
      <c r="F267" s="11">
        <f t="shared" si="93"/>
        <v>112.0196147509</v>
      </c>
      <c r="G267" s="54" t="s">
        <v>0</v>
      </c>
    </row>
    <row r="268" spans="1:8" ht="28.9" customHeight="1">
      <c r="A268" s="28" t="s">
        <v>482</v>
      </c>
      <c r="B268" s="54" t="s">
        <v>118</v>
      </c>
      <c r="C268" s="53" t="s">
        <v>57</v>
      </c>
      <c r="D268" s="11">
        <f>Part1_1!K31</f>
        <v>5</v>
      </c>
      <c r="E268" s="11">
        <f t="shared" si="92"/>
        <v>5</v>
      </c>
      <c r="F268" s="11">
        <f t="shared" si="93"/>
        <v>5</v>
      </c>
      <c r="G268" s="54" t="s">
        <v>0</v>
      </c>
      <c r="H268">
        <f>D268+D257+D136+D114+D92</f>
        <v>1968</v>
      </c>
    </row>
    <row r="269" spans="1:8" ht="28.9" customHeight="1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8" ht="28.9" customHeight="1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8" ht="28.9" customHeight="1">
      <c r="A271" s="18" t="s">
        <v>35</v>
      </c>
      <c r="B271" s="19" t="s">
        <v>162</v>
      </c>
      <c r="C271" s="18" t="s">
        <v>99</v>
      </c>
      <c r="D271" s="11">
        <v>697444.99000000022</v>
      </c>
      <c r="E271" s="11">
        <f>D271</f>
        <v>697444.99000000022</v>
      </c>
      <c r="F271" s="11">
        <f>D271</f>
        <v>697444.99000000022</v>
      </c>
      <c r="G271" s="19" t="s">
        <v>0</v>
      </c>
    </row>
    <row r="272" spans="1:8" ht="12.75" customHeight="1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37</v>
      </c>
      <c r="B273" s="19" t="s">
        <v>164</v>
      </c>
      <c r="C273" s="18" t="s">
        <v>99</v>
      </c>
      <c r="D273" s="11">
        <f>D271+D6</f>
        <v>15808248</v>
      </c>
      <c r="E273" s="11">
        <f>E271+E6</f>
        <v>14473152.119999999</v>
      </c>
      <c r="F273" s="11">
        <f>F271+F6</f>
        <v>14473152.119999999</v>
      </c>
      <c r="G273" s="19" t="s">
        <v>165</v>
      </c>
    </row>
    <row r="275" spans="1:7">
      <c r="D275">
        <v>15808248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0" t="s">
        <v>166</v>
      </c>
      <c r="B2" s="70"/>
      <c r="C2" s="70"/>
    </row>
    <row r="3" spans="1:3" ht="11.45" customHeight="1">
      <c r="A3" s="67" t="s">
        <v>0</v>
      </c>
      <c r="B3" s="67"/>
      <c r="C3" s="67"/>
    </row>
    <row r="4" spans="1:3" ht="21.6" customHeight="1">
      <c r="A4" s="67" t="s">
        <v>167</v>
      </c>
      <c r="B4" s="67"/>
      <c r="C4" s="67"/>
    </row>
    <row r="5" spans="1:3" ht="21.6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45" customHeight="1">
      <c r="A8" s="67" t="s">
        <v>0</v>
      </c>
      <c r="B8" s="67"/>
      <c r="C8" s="67"/>
    </row>
    <row r="9" spans="1:3" ht="21.6" customHeight="1">
      <c r="A9" s="85" t="s">
        <v>174</v>
      </c>
      <c r="B9" s="85"/>
      <c r="C9" s="85"/>
    </row>
    <row r="10" spans="1:3" ht="12.75" customHeight="1">
      <c r="A10" s="9" t="s">
        <v>34</v>
      </c>
      <c r="B10" s="84" t="s">
        <v>175</v>
      </c>
      <c r="C10" s="84"/>
    </row>
    <row r="11" spans="1:3" ht="12.75" customHeight="1">
      <c r="A11" s="9" t="s">
        <v>35</v>
      </c>
      <c r="B11" s="84" t="s">
        <v>176</v>
      </c>
      <c r="C11" s="84"/>
    </row>
    <row r="12" spans="1:3" ht="11.45" customHeight="1">
      <c r="A12" s="67" t="s">
        <v>0</v>
      </c>
      <c r="B12" s="67"/>
      <c r="C12" s="67"/>
    </row>
    <row r="13" spans="1:3" ht="21.6" customHeight="1">
      <c r="A13" s="85" t="s">
        <v>177</v>
      </c>
      <c r="B13" s="85"/>
      <c r="C13" s="85"/>
    </row>
    <row r="14" spans="1:3" ht="12.75" customHeight="1">
      <c r="A14" s="9" t="s">
        <v>34</v>
      </c>
      <c r="B14" s="84" t="s">
        <v>178</v>
      </c>
      <c r="C14" s="84"/>
    </row>
    <row r="15" spans="1:3" ht="11.45" customHeight="1">
      <c r="A15" s="67" t="s">
        <v>0</v>
      </c>
      <c r="B15" s="67"/>
      <c r="C15" s="67"/>
    </row>
    <row r="16" spans="1:3" ht="29.45" customHeight="1">
      <c r="A16" s="70" t="s">
        <v>179</v>
      </c>
      <c r="B16" s="70"/>
      <c r="C16" s="70"/>
    </row>
    <row r="17" spans="1:3" ht="10.35" customHeight="1">
      <c r="A17" s="82" t="s">
        <v>0</v>
      </c>
      <c r="B17" s="82"/>
      <c r="C17" s="82"/>
    </row>
    <row r="18" spans="1:3" ht="28.9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9" customHeight="1">
      <c r="A21" s="9" t="s">
        <v>36</v>
      </c>
      <c r="B21" s="10" t="s">
        <v>184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2020-12-28T06:45:00Z</dcterms:modified>
</cp:coreProperties>
</file>