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235" i="4" l="1"/>
  <c r="F82" i="4"/>
  <c r="E82" i="4"/>
  <c r="F71" i="4"/>
  <c r="E71" i="4"/>
  <c r="F60" i="4"/>
  <c r="E60" i="4"/>
  <c r="F236" i="4"/>
  <c r="E236" i="4"/>
  <c r="M19" i="2"/>
  <c r="F49" i="4"/>
  <c r="E49" i="4"/>
  <c r="G50" i="4"/>
  <c r="F38" i="4"/>
  <c r="E38" i="4"/>
  <c r="D21" i="4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F252" i="4" s="1"/>
  <c r="E253" i="4"/>
  <c r="E252" i="4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D251" i="4" l="1"/>
  <c r="E257" i="4"/>
  <c r="F251" i="4"/>
  <c r="D10" i="4"/>
  <c r="D81" i="4"/>
  <c r="D83" i="4" s="1"/>
  <c r="B73" i="4"/>
  <c r="F80" i="4"/>
  <c r="E80" i="4"/>
  <c r="F79" i="4"/>
  <c r="E79" i="4"/>
  <c r="F78" i="4"/>
  <c r="E78" i="4"/>
  <c r="F77" i="4"/>
  <c r="E77" i="4"/>
  <c r="D76" i="4"/>
  <c r="D70" i="4"/>
  <c r="D72" i="4" s="1"/>
  <c r="B62" i="4"/>
  <c r="F69" i="4"/>
  <c r="E69" i="4"/>
  <c r="F68" i="4"/>
  <c r="E68" i="4"/>
  <c r="F67" i="4"/>
  <c r="E67" i="4"/>
  <c r="F66" i="4"/>
  <c r="E66" i="4"/>
  <c r="D65" i="4"/>
  <c r="D59" i="4"/>
  <c r="D61" i="4" s="1"/>
  <c r="B51" i="4"/>
  <c r="F58" i="4"/>
  <c r="E58" i="4"/>
  <c r="F57" i="4"/>
  <c r="E57" i="4"/>
  <c r="F56" i="4"/>
  <c r="E56" i="4"/>
  <c r="F55" i="4"/>
  <c r="F54" i="4" s="1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208" i="4" l="1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E61" i="4" s="1"/>
  <c r="D75" i="4"/>
  <c r="F81" i="4"/>
  <c r="F83" i="4" s="1"/>
  <c r="E81" i="4"/>
  <c r="E83" i="4" s="1"/>
  <c r="D64" i="4"/>
  <c r="F70" i="4"/>
  <c r="F72" i="4" s="1"/>
  <c r="E70" i="4"/>
  <c r="E72" i="4" s="1"/>
  <c r="F53" i="4"/>
  <c r="F59" i="4"/>
  <c r="F61" i="4" s="1"/>
  <c r="D246" i="4"/>
  <c r="B238" i="4"/>
  <c r="F245" i="4"/>
  <c r="E245" i="4"/>
  <c r="F244" i="4"/>
  <c r="E244" i="4"/>
  <c r="F243" i="4"/>
  <c r="E243" i="4"/>
  <c r="F242" i="4"/>
  <c r="E242" i="4"/>
  <c r="D241" i="4"/>
  <c r="F241" i="4" l="1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B227" i="4"/>
  <c r="D224" i="4"/>
  <c r="B216" i="4"/>
  <c r="E235" i="4"/>
  <c r="E237" i="4" s="1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E125" i="4" s="1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50" i="4" s="1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H268" i="4" l="1"/>
  <c r="F136" i="4"/>
  <c r="E136" i="4"/>
  <c r="D237" i="4"/>
  <c r="D229" i="4" s="1"/>
  <c r="E37" i="4"/>
  <c r="E39" i="4" s="1"/>
  <c r="D39" i="4"/>
  <c r="D20" i="4"/>
  <c r="E175" i="4"/>
  <c r="F175" i="4"/>
  <c r="F219" i="4"/>
  <c r="E153" i="4"/>
  <c r="E147" i="4"/>
  <c r="E48" i="4"/>
  <c r="E50" i="4" s="1"/>
  <c r="D42" i="4"/>
  <c r="E42" i="4" s="1"/>
  <c r="E164" i="4"/>
  <c r="E92" i="4"/>
  <c r="F131" i="4"/>
  <c r="F130" i="4" s="1"/>
  <c r="E219" i="4"/>
  <c r="F230" i="4"/>
  <c r="F142" i="4"/>
  <c r="F164" i="4"/>
  <c r="E142" i="4"/>
  <c r="E131" i="4"/>
  <c r="E130" i="4" s="1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F235" i="4"/>
  <c r="F237" i="4" s="1"/>
  <c r="D174" i="4"/>
  <c r="F169" i="4"/>
  <c r="F158" i="4"/>
  <c r="D141" i="4"/>
  <c r="F147" i="4"/>
  <c r="D119" i="4"/>
  <c r="E119" i="4" s="1"/>
  <c r="F48" i="4"/>
  <c r="F50" i="4" s="1"/>
  <c r="F92" i="4"/>
  <c r="D86" i="4"/>
  <c r="F114" i="4"/>
  <c r="D31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86" i="4" l="1"/>
  <c r="I24" i="4"/>
  <c r="I31" i="4"/>
  <c r="I20" i="4"/>
  <c r="I22" i="4" s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<sst xmlns="http://schemas.openxmlformats.org/spreadsheetml/2006/main" count="2998" uniqueCount="497">
  <si>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</si>
  <si>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</si>
  <si>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</si>
  <si>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</si>
  <si>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</si>
  <si>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</si>
  <si>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</si>
  <si>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</si>
  <si>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</si>
  <si>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</si>
  <si>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</si>
  <si>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</si>
  <si>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</si>
  <si>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</si>
  <si>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</si>
  <si>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</si>
  <si>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</si>
  <si>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</si>
  <si>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</si>
  <si>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</si>
  <si>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</si>
  <si>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</si>
  <si>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</si>
  <si>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</si>
  <si>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</si>
  <si>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</si>
  <si>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</si>
  <si>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</si>
  <si>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</si>
  <si>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</si>
  <si>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</si>
  <si>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</si>
  <si>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</si>
  <si>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</si>
  <si>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</si>
  <si>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</si>
  <si>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</si>
  <si>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</si>
  <si>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</si>
  <si>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</si>
  <si>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</si>
  <si>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</si>
  <si>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</si>
  <si>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</si>
  <si>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</si>
  <si>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</si>
  <si>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</si>
  <si>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</si>
  <si>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</si>
  <si>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</si>
  <si>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</si>
  <si>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</si>
  <si>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</si>
  <si>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</si>
  <si>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</si>
  <si>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</si>
  <si>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</si>
  <si>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</si>
  <si>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</si>
  <si>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</si>
  <si>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</si>
  <si>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</si>
  <si>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</si>
  <si>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</si>
  <si>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</si>
  <si>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</si>
  <si>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</si>
  <si>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</si>
  <si>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</si>
  <si>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</si>
  <si>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</si>
  <si>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</si>
  <si>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</si>
  <si>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</si>
  <si>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</si>
  <si>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</si>
  <si>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</si>
  <si>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</si>
  <si>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</si>
  <si>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</si>
  <si>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</si>
  <si>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</si>
  <si>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</si>
  <si>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</si>
  <si>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</si>
  <si>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</si>
  <si>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</si>
  <si>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</si>
  <si>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</si>
  <si>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</si>
  <si>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</si>
  <si>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</si>
  <si>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</si>
  <si>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</si>
  <si>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</si>
  <si>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</si>
  <si>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</si>
  <si>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</si>
  <si>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</si>
  <si>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</si>
  <si>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</si>
  <si>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</si>
  <si>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</si>
  <si>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</si>
  <si>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</si>
  <si>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</si>
  <si>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</si>
  <si>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</si>
  <si>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</si>
  <si>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</si>
  <si>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</si>
  <si>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</si>
  <si>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</si>
  <si>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</si>
  <si>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</si>
  <si>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</si>
  <si>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</si>
  <si>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</si>
  <si>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</si>
  <si>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</si>
  <si>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</si>
  <si>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</si>
  <si>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</si>
  <si>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</si>
  <si>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</si>
  <si>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</si>
  <si>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</si>
  <si>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</si>
  <si>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</si>
  <si>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</si>
  <si>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</si>
  <si>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</si>
  <si>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</si>
  <si>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</si>
  <si>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</si>
  <si>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</si>
  <si>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</si>
  <si>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</si>
  <si>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</si>
  <si>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</si>
  <si>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</si>
  <si>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</si>
  <si>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</si>
  <si>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</si>
  <si>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</si>
  <si>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</si>
  <si>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</si>
  <si>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</si>
  <si>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</si>
  <si>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</si>
  <si>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</si>
  <si>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</si>
  <si>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</si>
  <si>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</si>
  <si>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</si>
  <si>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</si>
  <si>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</si>
  <si>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</si>
  <si>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</si>
  <si>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</si>
  <si>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</si>
  <si>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</si>
  <si>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</si>
  <si>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</si>
  <si>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</si>
  <si>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</si>
  <si>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</si>
  <si>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</si>
  <si>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</si>
  <si>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</si>
  <si>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</si>
  <si>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</si>
  <si>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</si>
  <si>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</si>
  <si>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</si>
  <si>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</si>
  <si>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</si>
  <si>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</si>
  <si>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</si>
  <si>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</si>
  <si>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</si>
  <si>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</si>
  <si>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</si>
  <si>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</si>
  <si>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</si>
  <si>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</si>
  <si>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</si>
  <si>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</si>
  <si>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</si>
  <si>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</si>
  <si>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</si>
  <si>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</si>
  <si>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</si>
  <si>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</si>
  <si>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</si>
  <si>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</si>
  <si>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</si>
  <si>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</si>
  <si>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</si>
  <si>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</si>
  <si>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</si>
  <si>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</si>
  <si>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</si>
  <si>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</si>
  <si>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</si>
  <si>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</si>
  <si>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</si>
  <si>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</si>
  <si>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</si>
  <si>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</si>
  <si>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</si>
  <si>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</si>
  <si>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</si>
  <si>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</si>
  <si>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</si>
  <si>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</si>
  <si>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</si>
  <si>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</si>
  <si>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</si>
  <si>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</si>
  <si>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</si>
  <si>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</si>
  <si>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</si>
  <si>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</si>
  <si>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</si>
  <si>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</si>
  <si>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</si>
  <si>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</si>
  <si>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</si>
  <si>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</si>
  <si>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</si>
  <si>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</si>
  <si>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</si>
  <si>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</si>
  <si>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</si>
  <si>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</si>
  <si>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</si>
  <si>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</si>
  <si>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</si>
  <si>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</si>
  <si>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</si>
  <si>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</si>
  <si>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</si>
  <si>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</si>
  <si>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</si>
  <si>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</si>
  <si>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</si>
  <si>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</si>
  <si>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</si>
  <si>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</si>
  <si>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</si>
  <si>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</si>
  <si>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</si>
  <si>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</si>
  <si>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</si>
  <si>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</si>
  <si>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</si>
  <si>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</si>
  <si>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</si>
  <si>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</si>
  <si>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</si>
  <si>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</si>
  <si>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</si>
  <si>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</si>
  <si>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</si>
  <si>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</si>
  <si>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</si>
  <si>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</si>
  <si>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</si>
  <si>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</si>
  <si>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</si>
  <si>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</si>
  <si>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</si>
  <si>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</si>
  <si>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</si>
  <si>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</si>
  <si>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</si>
  <si>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</si>
  <si>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</si>
  <si>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</si>
  <si>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</si>
  <si>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</si>
  <si>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</si>
  <si>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</si>
  <si>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</si>
  <si>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</si>
  <si>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</si>
  <si>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</si>
  <si>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</si>
  <si>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</si>
  <si>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</si>
  <si>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</si>
  <si>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</si>
  <si>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</si>
  <si>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</si>
  <si>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</si>
  <si>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</si>
  <si>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</si>
  <si>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</si>
  <si>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</si>
  <si>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</si>
  <si>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</si>
  <si>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</si>
  <si>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</si>
  <si>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</si>
  <si>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</si>
  <si>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</si>
  <si>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</si>
  <si>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</si>
  <si>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</si>
  <si>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</si>
  <si>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</si>
  <si>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</si>
  <si>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</si>
  <si>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</si>
  <si>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</si>
  <si>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</si>
  <si>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</si>
  <si>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</si>
  <si>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</si>
  <si>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</si>
  <si>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</si>
  <si>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</si>
  <si>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</si>
  <si>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</si>
  <si>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</si>
  <si>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</si>
  <si>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</si>
  <si>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</si>
  <si>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</si>
  <si>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</si>
  <si>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</si>
  <si>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</si>
  <si>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</si>
  <si>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</si>
  <si>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</si>
  <si>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</si>
  <si>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</si>
  <si>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</si>
  <si>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</si>
  <si>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</si>
  <si>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</si>
  <si>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</si>
  <si>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</si>
  <si>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</si>
  <si>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</si>
  <si>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</si>
  <si>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</si>
  <si>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</si>
  <si>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</si>
  <si>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</si>
  <si>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</si>
  <si>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</si>
  <si>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</si>
  <si>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</si>
  <si>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</si>
  <si>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</si>
  <si>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</si>
  <si>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</si>
  <si>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</si>
  <si>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</si>
  <si>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</si>
  <si>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</si>
  <si>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</si>
  <si>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</si>
  <si>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</si>
  <si>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</si>
  <si>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</si>
  <si>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</si>
  <si>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</si>
  <si>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</si>
  <si>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</si>
  <si>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</si>
  <si>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</si>
  <si>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</si>
  <si>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</si>
  <si>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</si>
  <si>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</si>
  <si>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</si>
  <si>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</si>
  <si>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</si>
  <si>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</si>
  <si>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</si>
  <si>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</si>
  <si>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</si>
  <si>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</si>
  <si>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</si>
  <si>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</si>
  <si>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</si>
  <si>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</si>
  <si>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</si>
  <si>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</si>
  <si>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</si>
  <si>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</si>
  <si>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</si>
  <si>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</si>
  <si>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</si>
  <si>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</si>
  <si>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</si>
  <si>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</si>
  <si>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</si>
  <si>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</si>
  <si>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</si>
  <si>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</si>
  <si>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</si>
  <si>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</si>
  <si>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</si>
  <si>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</si>
  <si>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</si>
  <si>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</si>
  <si>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</si>
  <si>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</si>
  <si>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</si>
  <si>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</si>
  <si>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</si>
  <si>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</si>
  <si>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</si>
  <si>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</si>
  <si>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</si>
  <si>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</si>
  <si>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</si>
  <si>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</si>
  <si>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</si>
  <si>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</si>
  <si>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</si>
  <si>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</si>
  <si>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</si>
  <si>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</si>
  <si>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</si>
  <si>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</si>
  <si>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</si>
  <si>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</si>
  <si>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</si>
  <si>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</si>
  <si>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</si>
  <si>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</si>
  <si>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</si>
  <si>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</si>
  <si>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</si>
  <si>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</si>
  <si>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</si>
  <si>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</si>
  <si>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</si>
  <si>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</si>
  <si>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</si>
  <si>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</si>
  <si>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</si>
  <si>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</si>
  <si>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</si>
  <si>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</si>
  <si>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</si>
  <si>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</si>
  <si>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</si>
  <si>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</si>
  <si>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</si>
  <si>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</si>
  <si>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</si>
  <si>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</si>
  <si>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</si>
  <si>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</si>
  <si>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</si>
  <si>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</si>
  <si>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</si>
  <si>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</si>
  <si>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</si>
  <si>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</si>
  <si>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</si>
  <si>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</si>
  <si>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</si>
  <si>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</si>
  <si>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</si>
  <si>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</si>
  <si>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</si>
  <si>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</si>
  <si>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</si>
  <si>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</si>
  <si>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</si>
  <si>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</si>
  <si>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</si>
  <si>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</si>
  <si>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</si>
  <si>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</si>
  <si>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</si>
  <si>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</si>
  <si>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гл.бухгалтер</t>
  </si>
  <si>
    <t>Лепихина Жанна Викторовна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</si>
  <si>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</si>
  <si>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Новикова Валентина Ивановна</t>
  </si>
  <si>
    <t>на 2021 год и плановый период 2022-2023 годов</t>
  </si>
  <si>
    <t>«30 »   декабря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</si>
  <si>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</si>
  <si>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</si>
  <si>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</si>
  <si>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</si>
  <si>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</si>
  <si>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</si>
  <si>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22879000Р6910040001001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</si>
</sst>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Q34" sqref="Q3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7" t="s">
        <v>0</v>
      </c>
      <c r="B2" s="57" t="s">
        <v>0</v>
      </c>
      <c r="C2" s="57" t="s">
        <v>0</v>
      </c>
      <c r="D2" s="57" t="s">
        <v>0</v>
      </c>
      <c r="E2" s="62" t="s">
        <v>1</v>
      </c>
      <c r="F2" s="62"/>
      <c r="G2" s="62"/>
    </row>
    <row r="3" spans="1:7" ht="18" customHeight="1" x14ac:dyDescent="0.2">
      <c r="A3" s="57" t="s">
        <v>0</v>
      </c>
      <c r="B3" s="57" t="s">
        <v>0</v>
      </c>
      <c r="C3" s="57" t="s">
        <v>0</v>
      </c>
      <c r="D3" s="57" t="s">
        <v>0</v>
      </c>
      <c r="E3" s="63" t="s">
        <v>0</v>
      </c>
      <c r="F3" s="63" t="s">
        <v>0</v>
      </c>
      <c r="G3" s="63" t="s">
        <v>0</v>
      </c>
    </row>
    <row r="4" spans="1:7" ht="18" customHeight="1" x14ac:dyDescent="0.2">
      <c r="A4" s="57" t="s">
        <v>0</v>
      </c>
      <c r="B4" s="57" t="s">
        <v>0</v>
      </c>
      <c r="C4" s="57" t="s">
        <v>0</v>
      </c>
      <c r="D4" s="57" t="s">
        <v>0</v>
      </c>
      <c r="E4" s="63" t="s">
        <v>0</v>
      </c>
      <c r="F4" s="63" t="s">
        <v>0</v>
      </c>
      <c r="G4" s="63" t="s">
        <v>0</v>
      </c>
    </row>
    <row r="5" spans="1:7" ht="77.25" customHeight="1" x14ac:dyDescent="0.2">
      <c r="A5" s="57" t="s">
        <v>0</v>
      </c>
      <c r="B5" s="57" t="s">
        <v>0</v>
      </c>
      <c r="C5" s="57" t="s">
        <v>0</v>
      </c>
      <c r="D5" s="57" t="s">
        <v>0</v>
      </c>
      <c r="E5" s="64" t="s">
        <v>2</v>
      </c>
      <c r="F5" s="64"/>
      <c r="G5" s="64"/>
    </row>
    <row r="6" spans="1:7" ht="12.75" customHeight="1" x14ac:dyDescent="0.2">
      <c r="A6" s="57" t="s">
        <v>0</v>
      </c>
      <c r="B6" s="57" t="s">
        <v>0</v>
      </c>
      <c r="C6" s="57" t="s">
        <v>0</v>
      </c>
      <c r="D6" s="57" t="s">
        <v>0</v>
      </c>
      <c r="E6" s="64" t="s">
        <v>3</v>
      </c>
      <c r="F6" s="64"/>
      <c r="G6" s="64"/>
    </row>
    <row r="7" spans="1:7" ht="12.75" customHeight="1" x14ac:dyDescent="0.2">
      <c r="A7" s="57" t="s">
        <v>0</v>
      </c>
      <c r="B7" s="57" t="s">
        <v>0</v>
      </c>
      <c r="C7" s="57" t="s">
        <v>0</v>
      </c>
      <c r="D7" s="57" t="s">
        <v>0</v>
      </c>
      <c r="E7" s="65" t="s">
        <v>4</v>
      </c>
      <c r="F7" s="65"/>
      <c r="G7" s="65"/>
    </row>
    <row r="8" spans="1:7" ht="30.4" customHeight="1" x14ac:dyDescent="0.2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7" ht="31.35" customHeight="1" x14ac:dyDescent="0.2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60" t="s">
        <v>487</v>
      </c>
    </row>
    <row r="10" spans="1:7" ht="12.75" customHeight="1" x14ac:dyDescent="0.2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6</v>
      </c>
    </row>
    <row r="11" spans="1:7" ht="12.75" customHeight="1" x14ac:dyDescent="0.2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7</v>
      </c>
    </row>
    <row r="12" spans="1:7" ht="12.75" customHeight="1" x14ac:dyDescent="0.2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489</v>
      </c>
    </row>
    <row r="13" spans="1:7" ht="30.2" customHeight="1" x14ac:dyDescent="0.2">
      <c r="A13" s="57" t="s">
        <v>0</v>
      </c>
      <c r="B13" s="57" t="s">
        <v>0</v>
      </c>
      <c r="C13" s="57" t="s">
        <v>0</v>
      </c>
      <c r="D13" s="57" t="s">
        <v>0</v>
      </c>
      <c r="E13" s="65" t="s">
        <v>8</v>
      </c>
      <c r="F13" s="65"/>
      <c r="G13" s="65"/>
    </row>
    <row r="14" spans="1:7" ht="12.75" customHeight="1" x14ac:dyDescent="0.2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9</v>
      </c>
      <c r="F14" s="66"/>
      <c r="G14" s="66"/>
    </row>
    <row r="15" spans="1:7" ht="27.2" customHeight="1" x14ac:dyDescent="0.2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9" t="s">
        <v>485</v>
      </c>
    </row>
    <row r="16" spans="1:7" ht="12.75" customHeight="1" x14ac:dyDescent="0.2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6</v>
      </c>
    </row>
    <row r="17" spans="1:7" ht="12.75" customHeight="1" x14ac:dyDescent="0.2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10</v>
      </c>
    </row>
    <row r="18" spans="1:7" ht="12.75" customHeight="1" x14ac:dyDescent="0.2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489</v>
      </c>
    </row>
    <row r="19" spans="1:7" ht="23.65" customHeight="1" x14ac:dyDescent="0.2">
      <c r="A19" s="57" t="s">
        <v>0</v>
      </c>
      <c r="B19" s="57" t="s">
        <v>0</v>
      </c>
      <c r="C19" s="57" t="s">
        <v>0</v>
      </c>
      <c r="D19" s="57" t="s">
        <v>0</v>
      </c>
      <c r="E19" s="65" t="s">
        <v>484</v>
      </c>
      <c r="F19" s="65"/>
      <c r="G19" s="65"/>
    </row>
    <row r="20" spans="1:7" ht="29.45" customHeight="1" x14ac:dyDescent="0.2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11</v>
      </c>
      <c r="F20" s="66"/>
      <c r="G20" s="66"/>
    </row>
    <row r="21" spans="1:7" ht="25.9" customHeight="1" x14ac:dyDescent="0.2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/>
    </row>
    <row r="22" spans="1:7" ht="12.75" customHeight="1" x14ac:dyDescent="0.2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6</v>
      </c>
    </row>
    <row r="23" spans="1:7" ht="12.75" customHeight="1" x14ac:dyDescent="0.2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12</v>
      </c>
    </row>
    <row r="24" spans="1:7" ht="12.75" customHeight="1" x14ac:dyDescent="0.2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489</v>
      </c>
    </row>
    <row r="25" spans="1:7" ht="18" customHeight="1" x14ac:dyDescent="0.2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95" customHeight="1" x14ac:dyDescent="0.2">
      <c r="A26" s="63" t="s">
        <v>13</v>
      </c>
      <c r="B26" s="63"/>
      <c r="C26" s="63"/>
      <c r="D26" s="63"/>
      <c r="E26" s="63"/>
      <c r="F26" s="63"/>
      <c r="G26" s="63"/>
    </row>
    <row r="27" spans="1:7" ht="12.75" customHeight="1" x14ac:dyDescent="0.2">
      <c r="A27" s="67" t="s">
        <v>486</v>
      </c>
      <c r="B27" s="65"/>
      <c r="C27" s="65"/>
      <c r="D27" s="65"/>
      <c r="E27" s="65"/>
      <c r="F27" s="65"/>
      <c r="G27" s="65"/>
    </row>
    <row r="28" spans="1:7" ht="12.75" customHeight="1" x14ac:dyDescent="0.2">
      <c r="A28" s="68" t="s">
        <v>14</v>
      </c>
      <c r="B28" s="68"/>
      <c r="C28" s="68"/>
      <c r="D28" s="68"/>
      <c r="E28" s="68"/>
      <c r="F28" s="68"/>
      <c r="G28" s="68"/>
    </row>
    <row r="29" spans="1:7" ht="18" customHeight="1" x14ac:dyDescent="0.2">
      <c r="A29" s="69" t="s">
        <v>488</v>
      </c>
      <c r="B29" s="65"/>
      <c r="C29" s="65"/>
      <c r="D29" s="65"/>
      <c r="E29" s="65"/>
      <c r="F29" s="65"/>
      <c r="G29" s="6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5" zoomScale="60" zoomScaleNormal="60" workbookViewId="0">
      <selection activeCell="L28" sqref="L2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 x14ac:dyDescent="0.2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 x14ac:dyDescent="0.2">
      <c r="A4" s="73" t="s">
        <v>185</v>
      </c>
      <c r="B4" s="73" t="s">
        <v>186</v>
      </c>
      <c r="C4" s="73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 x14ac:dyDescent="0.2">
      <c r="A5" s="74"/>
      <c r="B5" s="74"/>
      <c r="C5" s="74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9"/>
      <c r="J5" s="79"/>
      <c r="K5" s="70" t="s">
        <v>490</v>
      </c>
      <c r="L5" s="70"/>
      <c r="M5" s="70" t="s">
        <v>491</v>
      </c>
      <c r="N5" s="70"/>
      <c r="O5" s="70" t="s">
        <v>492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 x14ac:dyDescent="0.2">
      <c r="A6" s="75"/>
      <c r="B6" s="75"/>
      <c r="C6" s="75"/>
      <c r="D6" s="75"/>
      <c r="E6" s="75"/>
      <c r="F6" s="75"/>
      <c r="G6" s="75"/>
      <c r="H6" s="75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332</v>
      </c>
      <c r="B8" s="4" t="s">
        <v>53</v>
      </c>
      <c r="C8" s="4" t="s">
        <v>54</v>
      </c>
      <c r="D8" s="4" t="s">
        <v>333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25</v>
      </c>
      <c r="M8" s="5"/>
      <c r="N8" s="5">
        <f>L8</f>
        <v>25</v>
      </c>
      <c r="O8" s="5"/>
      <c r="P8" s="5">
        <f>L8</f>
        <v>25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58</v>
      </c>
      <c r="M9" s="5" t="s">
        <v>0</v>
      </c>
      <c r="N9" s="5">
        <f>L9</f>
        <v>58</v>
      </c>
      <c r="O9" s="5" t="s">
        <v>0</v>
      </c>
      <c r="P9" s="5">
        <f>N9</f>
        <v>58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58</v>
      </c>
      <c r="M10" s="5" t="s">
        <v>0</v>
      </c>
      <c r="N10" s="5">
        <f t="shared" ref="N10:N14" si="0">L10</f>
        <v>58</v>
      </c>
      <c r="O10" s="5" t="s">
        <v>0</v>
      </c>
      <c r="P10" s="5">
        <f t="shared" ref="P10:P13" si="1">N10</f>
        <v>58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58</v>
      </c>
      <c r="M11" s="5" t="s">
        <v>0</v>
      </c>
      <c r="N11" s="5">
        <f t="shared" si="0"/>
        <v>58</v>
      </c>
      <c r="O11" s="5" t="s">
        <v>0</v>
      </c>
      <c r="P11" s="5">
        <f t="shared" si="1"/>
        <v>58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58</v>
      </c>
      <c r="M12" s="5"/>
      <c r="N12" s="5">
        <f t="shared" si="0"/>
        <v>58</v>
      </c>
      <c r="O12" s="5"/>
      <c r="P12" s="5">
        <f t="shared" si="1"/>
        <v>58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</v>
      </c>
      <c r="M13" s="5" t="s">
        <v>0</v>
      </c>
      <c r="N13" s="5">
        <f t="shared" si="0"/>
        <v>2</v>
      </c>
      <c r="O13" s="5" t="s">
        <v>0</v>
      </c>
      <c r="P13" s="5">
        <f t="shared" si="1"/>
        <v>2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58</v>
      </c>
      <c r="M14" s="5" t="s">
        <v>0</v>
      </c>
      <c r="N14" s="5">
        <f t="shared" si="0"/>
        <v>58</v>
      </c>
      <c r="O14" s="5" t="s">
        <v>0</v>
      </c>
      <c r="P14" s="5">
        <f>N14</f>
        <v>58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1400</v>
      </c>
      <c r="L15" s="5" t="s">
        <v>0</v>
      </c>
      <c r="M15" s="5">
        <f>K15</f>
        <v>1400</v>
      </c>
      <c r="N15" s="5" t="s">
        <v>0</v>
      </c>
      <c r="O15" s="5">
        <f>M15</f>
        <v>1400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36</v>
      </c>
      <c r="L17" s="5" t="s">
        <v>0</v>
      </c>
      <c r="M17" s="5">
        <f t="shared" si="2"/>
        <v>36</v>
      </c>
      <c r="N17" s="5" t="s">
        <v>0</v>
      </c>
      <c r="O17" s="5">
        <f t="shared" si="3"/>
        <v>36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25</v>
      </c>
      <c r="L18" s="5" t="s">
        <v>0</v>
      </c>
      <c r="M18" s="5">
        <f t="shared" si="2"/>
        <v>25</v>
      </c>
      <c r="N18" s="5" t="s">
        <v>0</v>
      </c>
      <c r="O18" s="5">
        <f t="shared" si="3"/>
        <v>25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100</v>
      </c>
      <c r="L19" s="5" t="s">
        <v>0</v>
      </c>
      <c r="M19" s="5">
        <f>K19</f>
        <v>100</v>
      </c>
      <c r="N19" s="5" t="s">
        <v>0</v>
      </c>
      <c r="O19" s="5">
        <f t="shared" si="3"/>
        <v>100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26</v>
      </c>
      <c r="L20" s="5" t="s">
        <v>0</v>
      </c>
      <c r="M20" s="5">
        <f t="shared" si="2"/>
        <v>26</v>
      </c>
      <c r="N20" s="5" t="s">
        <v>0</v>
      </c>
      <c r="O20" s="5">
        <f t="shared" si="3"/>
        <v>26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19</v>
      </c>
      <c r="L21" s="5" t="s">
        <v>0</v>
      </c>
      <c r="M21" s="5">
        <f t="shared" si="2"/>
        <v>19</v>
      </c>
      <c r="N21" s="5" t="s">
        <v>0</v>
      </c>
      <c r="O21" s="5">
        <f t="shared" si="3"/>
        <v>19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19</v>
      </c>
      <c r="L22" s="5" t="s">
        <v>0</v>
      </c>
      <c r="M22" s="5">
        <f t="shared" si="2"/>
        <v>19</v>
      </c>
      <c r="N22" s="5" t="s">
        <v>0</v>
      </c>
      <c r="O22" s="5">
        <f t="shared" si="3"/>
        <v>19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19</v>
      </c>
      <c r="L23" s="5" t="s">
        <v>0</v>
      </c>
      <c r="M23" s="5">
        <f t="shared" si="2"/>
        <v>19</v>
      </c>
      <c r="N23" s="5" t="s">
        <v>0</v>
      </c>
      <c r="O23" s="5">
        <f t="shared" si="3"/>
        <v>19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19</v>
      </c>
      <c r="L24" s="5" t="s">
        <v>0</v>
      </c>
      <c r="M24" s="5">
        <f t="shared" si="2"/>
        <v>19</v>
      </c>
      <c r="N24" s="5" t="s">
        <v>0</v>
      </c>
      <c r="O24" s="5">
        <f t="shared" si="3"/>
        <v>19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</v>
      </c>
      <c r="L25" s="5" t="s">
        <v>0</v>
      </c>
      <c r="M25" s="5">
        <f t="shared" si="2"/>
        <v>2</v>
      </c>
      <c r="N25" s="5" t="s">
        <v>0</v>
      </c>
      <c r="O25" s="5">
        <f t="shared" si="3"/>
        <v>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19</v>
      </c>
      <c r="L26" s="5" t="s">
        <v>0</v>
      </c>
      <c r="M26" s="5">
        <f t="shared" si="2"/>
        <v>19</v>
      </c>
      <c r="N26" s="5" t="s">
        <v>0</v>
      </c>
      <c r="O26" s="5">
        <f t="shared" si="3"/>
        <v>19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495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0</v>
      </c>
      <c r="L28" s="5">
        <v>107</v>
      </c>
      <c r="M28" s="5">
        <f t="shared" si="2"/>
        <v>0</v>
      </c>
      <c r="N28" s="5">
        <v>107</v>
      </c>
      <c r="O28" s="5">
        <f t="shared" si="3"/>
        <v>0</v>
      </c>
      <c r="P28" s="5">
        <v>107</v>
      </c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8</v>
      </c>
      <c r="L30" s="5" t="s">
        <v>0</v>
      </c>
      <c r="M30" s="5">
        <f t="shared" si="2"/>
        <v>8</v>
      </c>
      <c r="N30" s="5" t="s">
        <v>0</v>
      </c>
      <c r="O30" s="5">
        <f t="shared" si="3"/>
        <v>8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25</v>
      </c>
      <c r="L31" s="5" t="s">
        <v>0</v>
      </c>
      <c r="M31" s="5">
        <f t="shared" si="2"/>
        <v>25</v>
      </c>
      <c r="N31" s="5" t="s">
        <v>0</v>
      </c>
      <c r="O31" s="5">
        <f t="shared" si="3"/>
        <v>25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93" workbookViewId="0">
      <selection activeCell="A93" sqref="A93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 x14ac:dyDescent="0.2">
      <c r="A3" s="80" t="s">
        <v>185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81</v>
      </c>
      <c r="I3" s="70"/>
      <c r="J3" s="70" t="s">
        <v>82</v>
      </c>
      <c r="K3" s="70"/>
      <c r="L3" s="70"/>
      <c r="M3" s="70" t="s">
        <v>83</v>
      </c>
    </row>
    <row r="4" spans="1:13" ht="160.5" customHeight="1" x14ac:dyDescent="0.2">
      <c r="A4" s="81" t="s">
        <v>0</v>
      </c>
      <c r="B4" s="70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61" t="s">
        <v>493</v>
      </c>
      <c r="K4" s="61" t="s">
        <v>491</v>
      </c>
      <c r="L4" s="61" t="s">
        <v>494</v>
      </c>
      <c r="M4" s="70" t="s">
        <v>0</v>
      </c>
    </row>
    <row r="5" spans="1:13" ht="160.5" customHeight="1" x14ac:dyDescent="0.2">
      <c r="A5" s="21" t="s">
        <v>332</v>
      </c>
      <c r="B5" s="4" t="s">
        <v>53</v>
      </c>
      <c r="C5" s="4" t="s">
        <v>333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332</v>
      </c>
      <c r="B6" s="4" t="s">
        <v>53</v>
      </c>
      <c r="C6" s="4" t="s">
        <v>333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332</v>
      </c>
      <c r="B7" s="4" t="s">
        <v>53</v>
      </c>
      <c r="C7" s="4" t="s">
        <v>333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332</v>
      </c>
      <c r="B8" s="4" t="s">
        <v>53</v>
      </c>
      <c r="C8" s="4" t="s">
        <v>333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332</v>
      </c>
      <c r="B9" s="4" t="s">
        <v>53</v>
      </c>
      <c r="C9" s="4" t="s">
        <v>333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332</v>
      </c>
      <c r="B10" s="4" t="s">
        <v>53</v>
      </c>
      <c r="C10" s="4" t="s">
        <v>333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495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496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495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495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36.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36.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36.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36.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59" workbookViewId="0">
      <selection activeCell="D236" sqref="D23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2" t="s">
        <v>90</v>
      </c>
      <c r="B2" s="82"/>
      <c r="C2" s="82"/>
      <c r="D2" s="82"/>
      <c r="E2" s="82"/>
      <c r="F2" s="82"/>
      <c r="G2" s="82"/>
    </row>
    <row r="3" spans="1:7" ht="29.85" customHeight="1" x14ac:dyDescent="0.2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 x14ac:dyDescent="0.2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17256391.670000002</v>
      </c>
      <c r="E6" s="11">
        <f t="shared" ref="E6:F6" si="0">E9+E20+E31+E42+E86+E97+E108+E119+E130+E141+E152+E163+E174+E218+E229+E240+E185+E196+E207+E53+E64+E75+E262+E251</f>
        <v>17256391.670000002</v>
      </c>
      <c r="F6" s="11">
        <f t="shared" si="0"/>
        <v>17256391.670000002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4347097.5</v>
      </c>
      <c r="E9" s="11">
        <f>D9</f>
        <v>4347097.5</v>
      </c>
      <c r="F9" s="11">
        <f>D9</f>
        <v>4347097.5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294345.18</v>
      </c>
      <c r="E10" s="11">
        <f t="shared" ref="E10:F10" si="1">ROUND((E11*(E12/100*E13/100*E14/100)),2)</f>
        <v>294345.18</v>
      </c>
      <c r="F10" s="11">
        <f t="shared" si="1"/>
        <v>294345.18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223224.76</v>
      </c>
      <c r="E11" s="11">
        <f>D11</f>
        <v>223224.76</v>
      </c>
      <c r="F11" s="11">
        <f>D11</f>
        <v>223224.76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122.47792850250001</v>
      </c>
      <c r="E13" s="16">
        <f t="shared" ref="E13:E14" si="2">D13</f>
        <v>122.47792850250001</v>
      </c>
      <c r="F13" s="16">
        <f t="shared" ref="F13:F14" si="3">D13</f>
        <v>122.47792850250001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107.6605840145</v>
      </c>
      <c r="E14" s="16">
        <f t="shared" si="2"/>
        <v>107.6605840145</v>
      </c>
      <c r="F14" s="16">
        <f t="shared" si="3"/>
        <v>107.6605840145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25</v>
      </c>
      <c r="E15" s="11">
        <f>D15</f>
        <v>25</v>
      </c>
      <c r="F15" s="11">
        <f>D15</f>
        <v>25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120461.28</v>
      </c>
      <c r="E16" s="11">
        <f>D16</f>
        <v>120461.28</v>
      </c>
      <c r="F16" s="11">
        <f>E16</f>
        <v>120461.28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25</v>
      </c>
      <c r="E17" s="11">
        <f>D17</f>
        <v>25</v>
      </c>
      <c r="F17" s="11">
        <f>D17</f>
        <v>25</v>
      </c>
      <c r="G17" s="42" t="s">
        <v>0</v>
      </c>
    </row>
    <row r="18" spans="1:9" ht="30.95" customHeight="1" x14ac:dyDescent="0.2">
      <c r="A18" s="12" t="s">
        <v>334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336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1645259.78</v>
      </c>
      <c r="E20" s="11">
        <f>D20</f>
        <v>1645259.78</v>
      </c>
      <c r="F20" s="11">
        <f>D20</f>
        <v>1645259.78</v>
      </c>
      <c r="G20" s="48" t="s">
        <v>124</v>
      </c>
      <c r="I20">
        <f>D20+D31+D42+D53+D64+D152+D163+D174+D185+D196</f>
        <v>8144770.9500000011</v>
      </c>
    </row>
    <row r="21" spans="1:9" ht="43.35" customHeight="1" x14ac:dyDescent="0.2">
      <c r="A21" s="51" t="s">
        <v>338</v>
      </c>
      <c r="B21" s="19" t="s">
        <v>106</v>
      </c>
      <c r="C21" s="18" t="s">
        <v>99</v>
      </c>
      <c r="D21" s="11">
        <f>ROUND((D22*(D23/100*D24/100*D25/100)),2)</f>
        <v>29386.83</v>
      </c>
      <c r="E21" s="11">
        <f t="shared" ref="E21" si="4">ROUND((E22*(E23/100*E24/100*E25/100)),2)</f>
        <v>29386.83</v>
      </c>
      <c r="F21" s="11">
        <f t="shared" ref="F21" si="5">ROUND((F22*(F23/100*F24/100*F25/100)),2)</f>
        <v>29386.83</v>
      </c>
      <c r="G21" s="48" t="s">
        <v>125</v>
      </c>
      <c r="I21">
        <v>15050340.772311561</v>
      </c>
    </row>
    <row r="22" spans="1:9" ht="12.75" customHeight="1" x14ac:dyDescent="0.2">
      <c r="A22" s="51" t="s">
        <v>346</v>
      </c>
      <c r="B22" s="19" t="s">
        <v>109</v>
      </c>
      <c r="C22" s="18" t="s">
        <v>99</v>
      </c>
      <c r="D22" s="11">
        <v>23595.33</v>
      </c>
      <c r="E22" s="11">
        <f>D22</f>
        <v>23595.33</v>
      </c>
      <c r="F22" s="11">
        <f>D22</f>
        <v>23595.33</v>
      </c>
      <c r="G22" s="42" t="s">
        <v>0</v>
      </c>
      <c r="I22">
        <f>I21-I20</f>
        <v>6905569.8223115597</v>
      </c>
    </row>
    <row r="23" spans="1:9" ht="12.75" customHeight="1" x14ac:dyDescent="0.2">
      <c r="A23" s="51" t="s">
        <v>347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348</v>
      </c>
      <c r="B24" s="19" t="s">
        <v>114</v>
      </c>
      <c r="C24" s="18" t="s">
        <v>112</v>
      </c>
      <c r="D24" s="15">
        <v>107.09352031340001</v>
      </c>
      <c r="E24" s="11">
        <f t="shared" si="6"/>
        <v>107.09352031340001</v>
      </c>
      <c r="F24" s="11">
        <f t="shared" si="7"/>
        <v>107.09352031340001</v>
      </c>
      <c r="G24" s="42" t="s">
        <v>0</v>
      </c>
      <c r="I24">
        <f>D20+D152</f>
        <v>2203609.5499999998</v>
      </c>
    </row>
    <row r="25" spans="1:9" ht="12.75" customHeight="1" x14ac:dyDescent="0.2">
      <c r="A25" s="51" t="s">
        <v>349</v>
      </c>
      <c r="B25" s="19" t="s">
        <v>116</v>
      </c>
      <c r="C25" s="18" t="s">
        <v>112</v>
      </c>
      <c r="D25" s="47">
        <v>116.29565532319999</v>
      </c>
      <c r="E25" s="11">
        <f t="shared" si="6"/>
        <v>116.29565532319999</v>
      </c>
      <c r="F25" s="11">
        <f t="shared" si="7"/>
        <v>116.29565532319999</v>
      </c>
      <c r="G25" s="42" t="s">
        <v>0</v>
      </c>
    </row>
    <row r="26" spans="1:9" ht="28.9" customHeight="1" x14ac:dyDescent="0.2">
      <c r="A26" s="51" t="s">
        <v>350</v>
      </c>
      <c r="B26" s="19" t="s">
        <v>118</v>
      </c>
      <c r="C26" s="18" t="s">
        <v>57</v>
      </c>
      <c r="D26" s="11">
        <f>Part1_1!L9</f>
        <v>58</v>
      </c>
      <c r="E26" s="11">
        <f t="shared" si="6"/>
        <v>58</v>
      </c>
      <c r="F26" s="11">
        <f t="shared" si="7"/>
        <v>58</v>
      </c>
      <c r="G26" s="42" t="s">
        <v>0</v>
      </c>
    </row>
    <row r="27" spans="1:9" ht="28.9" customHeight="1" x14ac:dyDescent="0.2">
      <c r="A27" s="51" t="s">
        <v>351</v>
      </c>
      <c r="B27" s="19" t="s">
        <v>120</v>
      </c>
      <c r="C27" s="18" t="s">
        <v>99</v>
      </c>
      <c r="D27" s="11">
        <v>1020.2820689655175</v>
      </c>
      <c r="E27" s="11">
        <f>D27</f>
        <v>1020.2820689655175</v>
      </c>
      <c r="F27" s="11">
        <f>D27</f>
        <v>1020.2820689655175</v>
      </c>
      <c r="G27" s="42" t="s">
        <v>0</v>
      </c>
    </row>
    <row r="28" spans="1:9" ht="28.9" customHeight="1" x14ac:dyDescent="0.2">
      <c r="A28" s="51" t="s">
        <v>352</v>
      </c>
      <c r="B28" s="19" t="s">
        <v>122</v>
      </c>
      <c r="C28" s="18" t="s">
        <v>57</v>
      </c>
      <c r="D28" s="11">
        <f>Part1_1!L9</f>
        <v>58</v>
      </c>
      <c r="E28" s="11">
        <f>D28</f>
        <v>58</v>
      </c>
      <c r="F28" s="11">
        <f>D28</f>
        <v>58</v>
      </c>
      <c r="G28" s="42" t="s">
        <v>0</v>
      </c>
    </row>
    <row r="29" spans="1:9" ht="30.95" customHeight="1" x14ac:dyDescent="0.2">
      <c r="A29" s="12" t="s">
        <v>353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354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1454653.31</v>
      </c>
      <c r="E31" s="11">
        <f>D31</f>
        <v>1454653.31</v>
      </c>
      <c r="F31" s="11">
        <f>D31</f>
        <v>1454653.31</v>
      </c>
      <c r="G31" s="48" t="s">
        <v>127</v>
      </c>
      <c r="I31">
        <f>D31+D163</f>
        <v>1948317.2000000002</v>
      </c>
    </row>
    <row r="32" spans="1:9" ht="43.35" customHeight="1" x14ac:dyDescent="0.2">
      <c r="A32" s="51" t="s">
        <v>355</v>
      </c>
      <c r="B32" s="19" t="s">
        <v>106</v>
      </c>
      <c r="C32" s="18" t="s">
        <v>99</v>
      </c>
      <c r="D32" s="11">
        <f>ROUND((D33*(D34/100*D35/100*D36/100)),2)</f>
        <v>25982.31</v>
      </c>
      <c r="E32" s="11">
        <f t="shared" ref="E32" si="8">ROUND((E33*(E34/100*E35/100*E36/100)),2)</f>
        <v>25982.31</v>
      </c>
      <c r="F32" s="11">
        <f t="shared" ref="F32" si="9">ROUND((F33*(F34/100*F35/100*F36/100)),2)</f>
        <v>25982.31</v>
      </c>
      <c r="G32" s="48" t="s">
        <v>128</v>
      </c>
    </row>
    <row r="33" spans="1:7" ht="12.75" customHeight="1" x14ac:dyDescent="0.2">
      <c r="A33" s="51" t="s">
        <v>356</v>
      </c>
      <c r="B33" s="19" t="s">
        <v>109</v>
      </c>
      <c r="C33" s="18" t="s">
        <v>99</v>
      </c>
      <c r="D33" s="11">
        <v>22675.39</v>
      </c>
      <c r="E33" s="11">
        <f>D33</f>
        <v>22675.39</v>
      </c>
      <c r="F33" s="11">
        <f>D33</f>
        <v>22675.39</v>
      </c>
      <c r="G33" s="42" t="s">
        <v>0</v>
      </c>
    </row>
    <row r="34" spans="1:7" ht="12.75" customHeight="1" x14ac:dyDescent="0.2">
      <c r="A34" s="51" t="s">
        <v>357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358</v>
      </c>
      <c r="B35" s="19" t="s">
        <v>114</v>
      </c>
      <c r="C35" s="18" t="s">
        <v>112</v>
      </c>
      <c r="D35" s="15">
        <v>106.2265934616</v>
      </c>
      <c r="E35" s="11">
        <f t="shared" si="10"/>
        <v>106.2265934616</v>
      </c>
      <c r="F35" s="11">
        <f t="shared" si="11"/>
        <v>106.2265934616</v>
      </c>
      <c r="G35" s="42" t="s">
        <v>0</v>
      </c>
    </row>
    <row r="36" spans="1:7" ht="12.75" customHeight="1" x14ac:dyDescent="0.2">
      <c r="A36" s="51" t="s">
        <v>359</v>
      </c>
      <c r="B36" s="19" t="s">
        <v>116</v>
      </c>
      <c r="C36" s="18" t="s">
        <v>112</v>
      </c>
      <c r="D36" s="15">
        <v>107.86728314619999</v>
      </c>
      <c r="E36" s="11">
        <f t="shared" si="10"/>
        <v>107.86728314619999</v>
      </c>
      <c r="F36" s="11">
        <f t="shared" si="11"/>
        <v>107.86728314619999</v>
      </c>
      <c r="G36" s="42" t="s">
        <v>0</v>
      </c>
    </row>
    <row r="37" spans="1:7" ht="28.9" customHeight="1" x14ac:dyDescent="0.2">
      <c r="A37" s="51" t="s">
        <v>360</v>
      </c>
      <c r="B37" s="19" t="s">
        <v>118</v>
      </c>
      <c r="C37" s="18" t="s">
        <v>57</v>
      </c>
      <c r="D37" s="11">
        <f>Part1_1!L10</f>
        <v>58</v>
      </c>
      <c r="E37" s="11">
        <f t="shared" si="10"/>
        <v>58</v>
      </c>
      <c r="F37" s="11">
        <f t="shared" si="11"/>
        <v>58</v>
      </c>
      <c r="G37" s="42" t="s">
        <v>0</v>
      </c>
    </row>
    <row r="38" spans="1:7" ht="28.9" customHeight="1" x14ac:dyDescent="0.2">
      <c r="A38" s="51" t="s">
        <v>361</v>
      </c>
      <c r="B38" s="19" t="s">
        <v>120</v>
      </c>
      <c r="C38" s="18" t="s">
        <v>99</v>
      </c>
      <c r="D38" s="11">
        <v>902.08051724137931</v>
      </c>
      <c r="E38" s="11">
        <f>D38</f>
        <v>902.08051724137931</v>
      </c>
      <c r="F38" s="11">
        <f>D38</f>
        <v>902.08051724137931</v>
      </c>
      <c r="G38" s="42" t="s">
        <v>0</v>
      </c>
    </row>
    <row r="39" spans="1:7" ht="28.9" customHeight="1" x14ac:dyDescent="0.2">
      <c r="A39" s="51" t="s">
        <v>362</v>
      </c>
      <c r="B39" s="19" t="s">
        <v>122</v>
      </c>
      <c r="C39" s="18" t="s">
        <v>57</v>
      </c>
      <c r="D39" s="11">
        <f>D37</f>
        <v>58</v>
      </c>
      <c r="E39" s="11">
        <f t="shared" ref="E39:F39" si="12">E37</f>
        <v>58</v>
      </c>
      <c r="F39" s="11">
        <f t="shared" si="12"/>
        <v>58</v>
      </c>
      <c r="G39" s="42" t="s">
        <v>0</v>
      </c>
    </row>
    <row r="40" spans="1:7" ht="30.95" customHeight="1" x14ac:dyDescent="0.2">
      <c r="A40" s="12" t="s">
        <v>363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364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1454653.31</v>
      </c>
      <c r="E42" s="11">
        <f>D42</f>
        <v>1454653.31</v>
      </c>
      <c r="F42" s="11">
        <f>D42</f>
        <v>1454653.31</v>
      </c>
      <c r="G42" s="48" t="s">
        <v>130</v>
      </c>
    </row>
    <row r="43" spans="1:7" ht="38.25" x14ac:dyDescent="0.2">
      <c r="A43" s="51" t="s">
        <v>365</v>
      </c>
      <c r="B43" s="19" t="s">
        <v>106</v>
      </c>
      <c r="C43" s="18" t="s">
        <v>99</v>
      </c>
      <c r="D43" s="11">
        <f>ROUND((D44*(D45/100*D46/100*D47/100)),2)</f>
        <v>25982.31</v>
      </c>
      <c r="E43" s="11">
        <f t="shared" ref="E43" si="13">ROUND((E44*(E45/100*E46/100*E47/100)),2)</f>
        <v>25982.31</v>
      </c>
      <c r="F43" s="11">
        <f t="shared" ref="F43" si="14">ROUND((F44*(F45/100*F46/100*F47/100)),2)</f>
        <v>25982.31</v>
      </c>
      <c r="G43" s="48" t="s">
        <v>131</v>
      </c>
    </row>
    <row r="44" spans="1:7" ht="12.75" customHeight="1" x14ac:dyDescent="0.2">
      <c r="A44" s="51" t="s">
        <v>366</v>
      </c>
      <c r="B44" s="19" t="s">
        <v>109</v>
      </c>
      <c r="C44" s="18" t="s">
        <v>99</v>
      </c>
      <c r="D44" s="11">
        <v>21454.47</v>
      </c>
      <c r="E44" s="11">
        <f>D44</f>
        <v>21454.47</v>
      </c>
      <c r="F44" s="11">
        <f>D44</f>
        <v>21454.47</v>
      </c>
      <c r="G44" s="42" t="s">
        <v>0</v>
      </c>
    </row>
    <row r="45" spans="1:7" ht="12.75" customHeight="1" x14ac:dyDescent="0.2">
      <c r="A45" s="51" t="s">
        <v>367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">
      <c r="A46" s="51" t="s">
        <v>368</v>
      </c>
      <c r="B46" s="19" t="s">
        <v>114</v>
      </c>
      <c r="C46" s="18" t="s">
        <v>112</v>
      </c>
      <c r="D46" s="15">
        <v>111.39009817439999</v>
      </c>
      <c r="E46" s="11">
        <f t="shared" si="15"/>
        <v>111.39009817439999</v>
      </c>
      <c r="F46" s="11">
        <f t="shared" si="16"/>
        <v>111.39009817439999</v>
      </c>
      <c r="G46" s="42" t="s">
        <v>0</v>
      </c>
    </row>
    <row r="47" spans="1:7" ht="12.75" customHeight="1" x14ac:dyDescent="0.2">
      <c r="A47" s="51" t="s">
        <v>369</v>
      </c>
      <c r="B47" s="19" t="s">
        <v>116</v>
      </c>
      <c r="C47" s="18" t="s">
        <v>112</v>
      </c>
      <c r="D47" s="15">
        <v>108.72098614780001</v>
      </c>
      <c r="E47" s="11">
        <f t="shared" si="15"/>
        <v>108.72098614780001</v>
      </c>
      <c r="F47" s="11">
        <f t="shared" si="16"/>
        <v>108.72098614780001</v>
      </c>
      <c r="G47" s="42" t="s">
        <v>0</v>
      </c>
    </row>
    <row r="48" spans="1:7" ht="28.9" customHeight="1" x14ac:dyDescent="0.2">
      <c r="A48" s="51" t="s">
        <v>370</v>
      </c>
      <c r="B48" s="19" t="s">
        <v>118</v>
      </c>
      <c r="C48" s="18" t="s">
        <v>57</v>
      </c>
      <c r="D48" s="11">
        <f>Part1_1!L11</f>
        <v>58</v>
      </c>
      <c r="E48" s="11">
        <f t="shared" si="15"/>
        <v>58</v>
      </c>
      <c r="F48" s="11">
        <f t="shared" si="16"/>
        <v>58</v>
      </c>
      <c r="G48" s="42" t="s">
        <v>0</v>
      </c>
    </row>
    <row r="49" spans="1:7" ht="28.9" customHeight="1" x14ac:dyDescent="0.2">
      <c r="A49" s="51" t="s">
        <v>371</v>
      </c>
      <c r="B49" s="19" t="s">
        <v>120</v>
      </c>
      <c r="C49" s="18" t="s">
        <v>99</v>
      </c>
      <c r="D49" s="11">
        <v>902.08051724137931</v>
      </c>
      <c r="E49" s="11">
        <f>D49</f>
        <v>902.08051724137931</v>
      </c>
      <c r="F49" s="11">
        <f>D49</f>
        <v>902.08051724137931</v>
      </c>
      <c r="G49" s="42" t="s">
        <v>0</v>
      </c>
    </row>
    <row r="50" spans="1:7" ht="28.9" customHeight="1" x14ac:dyDescent="0.2">
      <c r="A50" s="51" t="s">
        <v>372</v>
      </c>
      <c r="B50" s="19" t="s">
        <v>122</v>
      </c>
      <c r="C50" s="18" t="s">
        <v>57</v>
      </c>
      <c r="D50" s="11">
        <f>D48</f>
        <v>58</v>
      </c>
      <c r="E50" s="11">
        <f t="shared" ref="E50:G50" si="17">E48</f>
        <v>58</v>
      </c>
      <c r="F50" s="11">
        <f t="shared" si="17"/>
        <v>58</v>
      </c>
      <c r="G50" s="11" t="str">
        <f t="shared" si="17"/>
        <v/>
      </c>
    </row>
    <row r="51" spans="1:7" ht="30.95" customHeight="1" x14ac:dyDescent="0.2">
      <c r="A51" s="12" t="s">
        <v>373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374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1451102.65</v>
      </c>
      <c r="E53" s="11">
        <f>D53</f>
        <v>1451102.65</v>
      </c>
      <c r="F53" s="11">
        <f>D53</f>
        <v>1451102.65</v>
      </c>
      <c r="G53" s="48" t="s">
        <v>133</v>
      </c>
    </row>
    <row r="54" spans="1:7" ht="38.25" x14ac:dyDescent="0.2">
      <c r="A54" s="51" t="s">
        <v>375</v>
      </c>
      <c r="B54" s="40" t="s">
        <v>106</v>
      </c>
      <c r="C54" s="39" t="s">
        <v>99</v>
      </c>
      <c r="D54" s="11">
        <f>ROUND((D55*(D56/100*D57/100*D58/100)),2)</f>
        <v>25918.89</v>
      </c>
      <c r="E54" s="11">
        <f t="shared" ref="E54:F54" si="18">ROUND((E55*(E56/100*E57/100*E58/100)),2)</f>
        <v>25918.89</v>
      </c>
      <c r="F54" s="11">
        <f t="shared" si="18"/>
        <v>25918.89</v>
      </c>
      <c r="G54" s="48" t="s">
        <v>134</v>
      </c>
    </row>
    <row r="55" spans="1:7" ht="12.75" customHeight="1" x14ac:dyDescent="0.2">
      <c r="A55" s="51" t="s">
        <v>376</v>
      </c>
      <c r="B55" s="40" t="s">
        <v>109</v>
      </c>
      <c r="C55" s="39" t="s">
        <v>99</v>
      </c>
      <c r="D55" s="11">
        <v>15575.7</v>
      </c>
      <c r="E55" s="11">
        <f>D55</f>
        <v>15575.7</v>
      </c>
      <c r="F55" s="11">
        <f>D55</f>
        <v>15575.7</v>
      </c>
      <c r="G55" s="42" t="s">
        <v>0</v>
      </c>
    </row>
    <row r="56" spans="1:7" ht="12.75" customHeight="1" x14ac:dyDescent="0.2">
      <c r="A56" s="51" t="s">
        <v>377</v>
      </c>
      <c r="B56" s="40" t="s">
        <v>111</v>
      </c>
      <c r="C56" s="39" t="s">
        <v>112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42" t="s">
        <v>0</v>
      </c>
    </row>
    <row r="57" spans="1:7" ht="12.75" customHeight="1" x14ac:dyDescent="0.2">
      <c r="A57" s="51" t="s">
        <v>378</v>
      </c>
      <c r="B57" s="40" t="s">
        <v>114</v>
      </c>
      <c r="C57" s="39" t="s">
        <v>112</v>
      </c>
      <c r="D57" s="15">
        <v>151.9464474584</v>
      </c>
      <c r="E57" s="11">
        <f t="shared" si="19"/>
        <v>151.9464474584</v>
      </c>
      <c r="F57" s="11">
        <f t="shared" si="20"/>
        <v>151.9464474584</v>
      </c>
      <c r="G57" s="42" t="s">
        <v>0</v>
      </c>
    </row>
    <row r="58" spans="1:7" ht="12.75" customHeight="1" x14ac:dyDescent="0.2">
      <c r="A58" s="51" t="s">
        <v>379</v>
      </c>
      <c r="B58" s="40" t="s">
        <v>116</v>
      </c>
      <c r="C58" s="39" t="s">
        <v>112</v>
      </c>
      <c r="D58" s="15">
        <v>109.5161767882</v>
      </c>
      <c r="E58" s="11">
        <f t="shared" si="19"/>
        <v>109.5161767882</v>
      </c>
      <c r="F58" s="11">
        <f t="shared" si="20"/>
        <v>109.5161767882</v>
      </c>
      <c r="G58" s="42" t="s">
        <v>0</v>
      </c>
    </row>
    <row r="59" spans="1:7" ht="28.9" customHeight="1" x14ac:dyDescent="0.2">
      <c r="A59" s="51" t="s">
        <v>380</v>
      </c>
      <c r="B59" s="40" t="s">
        <v>118</v>
      </c>
      <c r="C59" s="39" t="s">
        <v>57</v>
      </c>
      <c r="D59" s="11">
        <f>Part1_1!L12</f>
        <v>58</v>
      </c>
      <c r="E59" s="11">
        <f t="shared" si="19"/>
        <v>58</v>
      </c>
      <c r="F59" s="11">
        <f t="shared" si="20"/>
        <v>58</v>
      </c>
      <c r="G59" s="42" t="s">
        <v>0</v>
      </c>
    </row>
    <row r="60" spans="1:7" ht="28.9" customHeight="1" x14ac:dyDescent="0.2">
      <c r="A60" s="51" t="s">
        <v>381</v>
      </c>
      <c r="B60" s="40" t="s">
        <v>120</v>
      </c>
      <c r="C60" s="39" t="s">
        <v>99</v>
      </c>
      <c r="D60" s="11">
        <v>899.87879310344829</v>
      </c>
      <c r="E60" s="11">
        <f>D60</f>
        <v>899.87879310344829</v>
      </c>
      <c r="F60" s="11">
        <f>D60</f>
        <v>899.87879310344829</v>
      </c>
      <c r="G60" s="42" t="s">
        <v>0</v>
      </c>
    </row>
    <row r="61" spans="1:7" ht="28.9" customHeight="1" x14ac:dyDescent="0.2">
      <c r="A61" s="51" t="s">
        <v>382</v>
      </c>
      <c r="B61" s="40" t="s">
        <v>122</v>
      </c>
      <c r="C61" s="39" t="s">
        <v>57</v>
      </c>
      <c r="D61" s="11">
        <f>D59</f>
        <v>58</v>
      </c>
      <c r="E61" s="11">
        <f t="shared" ref="E61:F61" si="21">E59</f>
        <v>58</v>
      </c>
      <c r="F61" s="11">
        <f t="shared" si="21"/>
        <v>58</v>
      </c>
      <c r="G61" s="42" t="s">
        <v>0</v>
      </c>
    </row>
    <row r="62" spans="1:7" ht="30.95" customHeight="1" x14ac:dyDescent="0.2">
      <c r="A62" s="12" t="s">
        <v>383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384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49127.040000000001</v>
      </c>
      <c r="E64" s="11">
        <f>D64</f>
        <v>49127.040000000001</v>
      </c>
      <c r="F64" s="11">
        <f>D64</f>
        <v>49127.040000000001</v>
      </c>
      <c r="G64" s="48" t="s">
        <v>136</v>
      </c>
    </row>
    <row r="65" spans="1:7" ht="38.25" x14ac:dyDescent="0.2">
      <c r="A65" s="51" t="s">
        <v>385</v>
      </c>
      <c r="B65" s="40" t="s">
        <v>106</v>
      </c>
      <c r="C65" s="39" t="s">
        <v>99</v>
      </c>
      <c r="D65" s="11">
        <f>ROUND((D66*(D67/100*D68/100*D69/100)),2)</f>
        <v>25919.200000000001</v>
      </c>
      <c r="E65" s="11">
        <f t="shared" ref="E65:F65" si="22">ROUND((E66*(E67/100*E68/100*E69/100)),2)</f>
        <v>25919.200000000001</v>
      </c>
      <c r="F65" s="11">
        <f t="shared" si="22"/>
        <v>25919.200000000001</v>
      </c>
      <c r="G65" s="48" t="s">
        <v>137</v>
      </c>
    </row>
    <row r="66" spans="1:7" ht="12.75" customHeight="1" x14ac:dyDescent="0.2">
      <c r="A66" s="51" t="s">
        <v>386</v>
      </c>
      <c r="B66" s="40" t="s">
        <v>109</v>
      </c>
      <c r="C66" s="39" t="s">
        <v>99</v>
      </c>
      <c r="D66" s="11">
        <v>21123.5</v>
      </c>
      <c r="E66" s="11">
        <f>D66</f>
        <v>21123.5</v>
      </c>
      <c r="F66" s="11">
        <f>D66</f>
        <v>21123.5</v>
      </c>
      <c r="G66" s="42" t="s">
        <v>0</v>
      </c>
    </row>
    <row r="67" spans="1:7" ht="12.75" customHeight="1" x14ac:dyDescent="0.2">
      <c r="A67" s="51" t="s">
        <v>387</v>
      </c>
      <c r="B67" s="40" t="s">
        <v>111</v>
      </c>
      <c r="C67" s="39" t="s">
        <v>112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42" t="s">
        <v>0</v>
      </c>
    </row>
    <row r="68" spans="1:7" ht="12.75" customHeight="1" x14ac:dyDescent="0.2">
      <c r="A68" s="51" t="s">
        <v>388</v>
      </c>
      <c r="B68" s="40" t="s">
        <v>114</v>
      </c>
      <c r="C68" s="39" t="s">
        <v>112</v>
      </c>
      <c r="D68" s="15">
        <v>115.89037853169999</v>
      </c>
      <c r="E68" s="11">
        <f t="shared" si="23"/>
        <v>115.89037853169999</v>
      </c>
      <c r="F68" s="11">
        <f t="shared" si="24"/>
        <v>115.89037853169999</v>
      </c>
      <c r="G68" s="42" t="s">
        <v>0</v>
      </c>
    </row>
    <row r="69" spans="1:7" ht="12.75" customHeight="1" x14ac:dyDescent="0.2">
      <c r="A69" s="51" t="s">
        <v>389</v>
      </c>
      <c r="B69" s="40" t="s">
        <v>116</v>
      </c>
      <c r="C69" s="39" t="s">
        <v>112</v>
      </c>
      <c r="D69" s="15">
        <v>105.87863468410001</v>
      </c>
      <c r="E69" s="11">
        <f t="shared" si="23"/>
        <v>105.87863468410001</v>
      </c>
      <c r="F69" s="11">
        <f t="shared" si="24"/>
        <v>105.87863468410001</v>
      </c>
      <c r="G69" s="42" t="s">
        <v>0</v>
      </c>
    </row>
    <row r="70" spans="1:7" ht="28.9" customHeight="1" x14ac:dyDescent="0.2">
      <c r="A70" s="51" t="s">
        <v>390</v>
      </c>
      <c r="B70" s="40" t="s">
        <v>118</v>
      </c>
      <c r="C70" s="39" t="s">
        <v>57</v>
      </c>
      <c r="D70" s="11">
        <f>Part1_1!L13</f>
        <v>2</v>
      </c>
      <c r="E70" s="11">
        <f t="shared" si="23"/>
        <v>2</v>
      </c>
      <c r="F70" s="11">
        <f t="shared" si="24"/>
        <v>2</v>
      </c>
      <c r="G70" s="42" t="s">
        <v>0</v>
      </c>
    </row>
    <row r="71" spans="1:7" ht="28.9" customHeight="1" x14ac:dyDescent="0.2">
      <c r="A71" s="51" t="s">
        <v>391</v>
      </c>
      <c r="B71" s="40" t="s">
        <v>120</v>
      </c>
      <c r="C71" s="39" t="s">
        <v>99</v>
      </c>
      <c r="D71" s="11">
        <v>1355.68</v>
      </c>
      <c r="E71" s="11">
        <f>D71</f>
        <v>1355.68</v>
      </c>
      <c r="F71" s="11">
        <f>D71</f>
        <v>1355.68</v>
      </c>
      <c r="G71" s="42" t="s">
        <v>0</v>
      </c>
    </row>
    <row r="72" spans="1:7" ht="28.9" customHeight="1" x14ac:dyDescent="0.2">
      <c r="A72" s="51" t="s">
        <v>392</v>
      </c>
      <c r="B72" s="40" t="s">
        <v>122</v>
      </c>
      <c r="C72" s="39" t="s">
        <v>57</v>
      </c>
      <c r="D72" s="11">
        <f>D70</f>
        <v>2</v>
      </c>
      <c r="E72" s="11">
        <f t="shared" ref="E72:F72" si="25">E70</f>
        <v>2</v>
      </c>
      <c r="F72" s="11">
        <f t="shared" si="25"/>
        <v>2</v>
      </c>
      <c r="G72" s="42" t="s">
        <v>0</v>
      </c>
    </row>
    <row r="73" spans="1:7" ht="30.95" customHeight="1" x14ac:dyDescent="0.2">
      <c r="A73" s="12" t="s">
        <v>393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394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1451102.65</v>
      </c>
      <c r="E75" s="11">
        <f>D75</f>
        <v>1451102.65</v>
      </c>
      <c r="F75" s="11">
        <f>D75</f>
        <v>1451102.65</v>
      </c>
      <c r="G75" s="48" t="s">
        <v>139</v>
      </c>
    </row>
    <row r="76" spans="1:7" ht="72.599999999999994" customHeight="1" x14ac:dyDescent="0.2">
      <c r="A76" s="51" t="s">
        <v>395</v>
      </c>
      <c r="B76" s="40" t="s">
        <v>106</v>
      </c>
      <c r="C76" s="39" t="s">
        <v>99</v>
      </c>
      <c r="D76" s="11">
        <f>ROUND((D77*(D78/100*D79/100*D80/100)),2)</f>
        <v>25918.89</v>
      </c>
      <c r="E76" s="11">
        <f t="shared" ref="E76:F76" si="26">ROUND((E77*(E78/100*E79/100*E80/100)),2)</f>
        <v>25918.89</v>
      </c>
      <c r="F76" s="11">
        <f t="shared" si="26"/>
        <v>25918.89</v>
      </c>
      <c r="G76" s="48" t="s">
        <v>140</v>
      </c>
    </row>
    <row r="77" spans="1:7" ht="12.75" customHeight="1" x14ac:dyDescent="0.2">
      <c r="A77" s="51" t="s">
        <v>396</v>
      </c>
      <c r="B77" s="40" t="s">
        <v>109</v>
      </c>
      <c r="C77" s="39" t="s">
        <v>99</v>
      </c>
      <c r="D77" s="11">
        <v>35169.949999999997</v>
      </c>
      <c r="E77" s="11">
        <f>D77</f>
        <v>35169.949999999997</v>
      </c>
      <c r="F77" s="11">
        <f>D77</f>
        <v>35169.949999999997</v>
      </c>
      <c r="G77" s="42" t="s">
        <v>0</v>
      </c>
    </row>
    <row r="78" spans="1:7" ht="12.75" customHeight="1" x14ac:dyDescent="0.2">
      <c r="A78" s="51" t="s">
        <v>397</v>
      </c>
      <c r="B78" s="40" t="s">
        <v>111</v>
      </c>
      <c r="C78" s="39" t="s">
        <v>112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42" t="s">
        <v>0</v>
      </c>
    </row>
    <row r="79" spans="1:7" ht="12.75" customHeight="1" x14ac:dyDescent="0.2">
      <c r="A79" s="51" t="s">
        <v>398</v>
      </c>
      <c r="B79" s="40" t="s">
        <v>114</v>
      </c>
      <c r="C79" s="39" t="s">
        <v>112</v>
      </c>
      <c r="D79" s="15">
        <v>65.835644267600003</v>
      </c>
      <c r="E79" s="11">
        <f t="shared" si="27"/>
        <v>65.835644267600003</v>
      </c>
      <c r="F79" s="11">
        <f t="shared" si="28"/>
        <v>65.835644267600003</v>
      </c>
      <c r="G79" s="42" t="s">
        <v>0</v>
      </c>
    </row>
    <row r="80" spans="1:7" ht="12.75" customHeight="1" x14ac:dyDescent="0.2">
      <c r="A80" s="51" t="s">
        <v>399</v>
      </c>
      <c r="B80" s="40" t="s">
        <v>116</v>
      </c>
      <c r="C80" s="39" t="s">
        <v>112</v>
      </c>
      <c r="D80" s="15">
        <v>111.939550263</v>
      </c>
      <c r="E80" s="11">
        <f t="shared" si="27"/>
        <v>111.939550263</v>
      </c>
      <c r="F80" s="11">
        <f t="shared" si="28"/>
        <v>111.939550263</v>
      </c>
      <c r="G80" s="42" t="s">
        <v>0</v>
      </c>
    </row>
    <row r="81" spans="1:9" ht="28.9" customHeight="1" x14ac:dyDescent="0.2">
      <c r="A81" s="51" t="s">
        <v>400</v>
      </c>
      <c r="B81" s="40" t="s">
        <v>118</v>
      </c>
      <c r="C81" s="39" t="s">
        <v>57</v>
      </c>
      <c r="D81" s="11">
        <f>Part1_1!L14</f>
        <v>58</v>
      </c>
      <c r="E81" s="11">
        <f t="shared" si="27"/>
        <v>58</v>
      </c>
      <c r="F81" s="11">
        <f t="shared" si="28"/>
        <v>58</v>
      </c>
      <c r="G81" s="42" t="s">
        <v>0</v>
      </c>
    </row>
    <row r="82" spans="1:9" ht="28.9" customHeight="1" x14ac:dyDescent="0.2">
      <c r="A82" s="51" t="s">
        <v>401</v>
      </c>
      <c r="B82" s="40" t="s">
        <v>120</v>
      </c>
      <c r="C82" s="39" t="s">
        <v>99</v>
      </c>
      <c r="D82" s="11">
        <v>899.87879310344829</v>
      </c>
      <c r="E82" s="11">
        <f>D82</f>
        <v>899.87879310344829</v>
      </c>
      <c r="F82" s="11">
        <f>D82</f>
        <v>899.87879310344829</v>
      </c>
      <c r="G82" s="42" t="s">
        <v>0</v>
      </c>
    </row>
    <row r="83" spans="1:9" ht="28.9" customHeight="1" x14ac:dyDescent="0.2">
      <c r="A83" s="51" t="s">
        <v>402</v>
      </c>
      <c r="B83" s="40" t="s">
        <v>122</v>
      </c>
      <c r="C83" s="39" t="s">
        <v>57</v>
      </c>
      <c r="D83" s="11">
        <f>D81</f>
        <v>58</v>
      </c>
      <c r="E83" s="11">
        <f t="shared" ref="E83:F83" si="29">E81</f>
        <v>58</v>
      </c>
      <c r="F83" s="11">
        <f t="shared" si="29"/>
        <v>58</v>
      </c>
      <c r="G83" s="42" t="s">
        <v>0</v>
      </c>
    </row>
    <row r="84" spans="1:9" ht="30.95" customHeight="1" x14ac:dyDescent="0.2">
      <c r="A84" s="12" t="s">
        <v>403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51" t="s">
        <v>335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1609328</v>
      </c>
      <c r="E86" s="11">
        <f>D86</f>
        <v>1609328</v>
      </c>
      <c r="F86" s="11">
        <f>D86</f>
        <v>1609328</v>
      </c>
      <c r="G86" s="48" t="s">
        <v>142</v>
      </c>
      <c r="I86">
        <f>D86+D97+D108+D119+D130+D141+D240+D251+D262</f>
        <v>1862222.4</v>
      </c>
    </row>
    <row r="87" spans="1:9" ht="38.25" x14ac:dyDescent="0.2">
      <c r="A87" s="51" t="s">
        <v>337</v>
      </c>
      <c r="B87" s="19" t="s">
        <v>106</v>
      </c>
      <c r="C87" s="18" t="s">
        <v>99</v>
      </c>
      <c r="D87" s="11">
        <f>ROUND((D88*(D89/100*D90/100*D91/100)),2)</f>
        <v>1149.52</v>
      </c>
      <c r="E87" s="11">
        <f t="shared" ref="E87" si="30">ROUND((E88*(E89/100*E90/100*E91/100)),2)</f>
        <v>1149.52</v>
      </c>
      <c r="F87" s="11">
        <f t="shared" ref="F87" si="31">ROUND((F88*(F89/100*F90/100*F91/100)),2)</f>
        <v>1149.52</v>
      </c>
      <c r="G87" s="48" t="s">
        <v>143</v>
      </c>
    </row>
    <row r="88" spans="1:9" ht="12.75" customHeight="1" x14ac:dyDescent="0.2">
      <c r="A88" s="51" t="s">
        <v>339</v>
      </c>
      <c r="B88" s="19" t="s">
        <v>109</v>
      </c>
      <c r="C88" s="18" t="s">
        <v>99</v>
      </c>
      <c r="D88" s="11">
        <v>720.94</v>
      </c>
      <c r="E88" s="11">
        <f>D88</f>
        <v>720.94</v>
      </c>
      <c r="F88" s="11">
        <f>D88</f>
        <v>720.94</v>
      </c>
      <c r="G88" s="42" t="s">
        <v>0</v>
      </c>
    </row>
    <row r="89" spans="1:9" ht="12.75" customHeight="1" x14ac:dyDescent="0.2">
      <c r="A89" s="51" t="s">
        <v>340</v>
      </c>
      <c r="B89" s="19" t="s">
        <v>111</v>
      </c>
      <c r="C89" s="18" t="s">
        <v>112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42" t="s">
        <v>0</v>
      </c>
    </row>
    <row r="90" spans="1:9" ht="12.75" customHeight="1" x14ac:dyDescent="0.2">
      <c r="A90" s="51" t="s">
        <v>341</v>
      </c>
      <c r="B90" s="19" t="s">
        <v>114</v>
      </c>
      <c r="C90" s="18" t="s">
        <v>112</v>
      </c>
      <c r="D90" s="15">
        <v>143.1953012594</v>
      </c>
      <c r="E90" s="11">
        <f t="shared" si="32"/>
        <v>143.1953012594</v>
      </c>
      <c r="F90" s="11">
        <f t="shared" si="33"/>
        <v>143.1953012594</v>
      </c>
      <c r="G90" s="42" t="s">
        <v>0</v>
      </c>
    </row>
    <row r="91" spans="1:9" ht="12.75" customHeight="1" x14ac:dyDescent="0.2">
      <c r="A91" s="51" t="s">
        <v>342</v>
      </c>
      <c r="B91" s="19" t="s">
        <v>116</v>
      </c>
      <c r="C91" s="18" t="s">
        <v>112</v>
      </c>
      <c r="D91" s="15">
        <v>111.34959508439999</v>
      </c>
      <c r="E91" s="11">
        <f t="shared" si="32"/>
        <v>111.34959508439999</v>
      </c>
      <c r="F91" s="11">
        <f t="shared" si="33"/>
        <v>111.34959508439999</v>
      </c>
      <c r="G91" s="42" t="s">
        <v>0</v>
      </c>
    </row>
    <row r="92" spans="1:9" ht="28.9" customHeight="1" x14ac:dyDescent="0.2">
      <c r="A92" s="51" t="s">
        <v>343</v>
      </c>
      <c r="B92" s="19" t="s">
        <v>118</v>
      </c>
      <c r="C92" s="18" t="s">
        <v>57</v>
      </c>
      <c r="D92" s="11">
        <f>Part1_1!K15</f>
        <v>1400</v>
      </c>
      <c r="E92" s="11">
        <f t="shared" si="32"/>
        <v>1400</v>
      </c>
      <c r="F92" s="11">
        <f t="shared" si="33"/>
        <v>1400</v>
      </c>
      <c r="G92" s="42" t="s">
        <v>0</v>
      </c>
    </row>
    <row r="93" spans="1:9" ht="28.9" customHeight="1" x14ac:dyDescent="0.2">
      <c r="A93" s="51" t="s">
        <v>344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 x14ac:dyDescent="0.2">
      <c r="A94" s="51" t="s">
        <v>345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 x14ac:dyDescent="0.2">
      <c r="A95" s="12" t="s">
        <v>404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51" t="s">
        <v>405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 x14ac:dyDescent="0.2">
      <c r="A98" s="51" t="s">
        <v>406</v>
      </c>
      <c r="B98" s="19" t="s">
        <v>106</v>
      </c>
      <c r="C98" s="18" t="s">
        <v>99</v>
      </c>
      <c r="D98" s="11">
        <f>ROUND((D99*(D100/100*D101/100*D102/100)),2)</f>
        <v>1149.52</v>
      </c>
      <c r="E98" s="11">
        <f t="shared" ref="E98" si="34">ROUND((E99*(E100/100*E101/100*E102/100)),2)</f>
        <v>1149.52</v>
      </c>
      <c r="F98" s="11">
        <f t="shared" ref="F98" si="35">ROUND((F99*(F100/100*F101/100*F102/100)),2)</f>
        <v>1149.52</v>
      </c>
      <c r="G98" s="48" t="s">
        <v>146</v>
      </c>
    </row>
    <row r="99" spans="1:7" ht="12.75" customHeight="1" x14ac:dyDescent="0.2">
      <c r="A99" s="51" t="s">
        <v>407</v>
      </c>
      <c r="B99" s="19" t="s">
        <v>109</v>
      </c>
      <c r="C99" s="18" t="s">
        <v>99</v>
      </c>
      <c r="D99" s="11">
        <v>720.94</v>
      </c>
      <c r="E99" s="11">
        <f>D99</f>
        <v>720.94</v>
      </c>
      <c r="F99" s="11">
        <f>D99</f>
        <v>720.94</v>
      </c>
      <c r="G99" s="42" t="s">
        <v>0</v>
      </c>
    </row>
    <row r="100" spans="1:7" ht="12.75" customHeight="1" x14ac:dyDescent="0.2">
      <c r="A100" s="51" t="s">
        <v>408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6">D100</f>
        <v>100</v>
      </c>
      <c r="F100" s="11">
        <f t="shared" ref="F100:F103" si="37">D100</f>
        <v>100</v>
      </c>
      <c r="G100" s="42" t="s">
        <v>0</v>
      </c>
    </row>
    <row r="101" spans="1:7" ht="12.75" customHeight="1" x14ac:dyDescent="0.2">
      <c r="A101" s="51" t="s">
        <v>409</v>
      </c>
      <c r="B101" s="19" t="s">
        <v>114</v>
      </c>
      <c r="C101" s="18" t="s">
        <v>112</v>
      </c>
      <c r="D101" s="15">
        <f t="shared" ref="D101:D102" si="38">D90</f>
        <v>143.1953012594</v>
      </c>
      <c r="E101" s="11">
        <f t="shared" si="36"/>
        <v>143.1953012594</v>
      </c>
      <c r="F101" s="11">
        <f t="shared" si="37"/>
        <v>143.1953012594</v>
      </c>
      <c r="G101" s="42" t="s">
        <v>0</v>
      </c>
    </row>
    <row r="102" spans="1:7" ht="12.75" customHeight="1" x14ac:dyDescent="0.2">
      <c r="A102" s="51" t="s">
        <v>410</v>
      </c>
      <c r="B102" s="19" t="s">
        <v>116</v>
      </c>
      <c r="C102" s="18" t="s">
        <v>112</v>
      </c>
      <c r="D102" s="15">
        <f t="shared" si="38"/>
        <v>111.34959508439999</v>
      </c>
      <c r="E102" s="11">
        <f t="shared" si="36"/>
        <v>111.34959508439999</v>
      </c>
      <c r="F102" s="11">
        <f t="shared" si="37"/>
        <v>111.34959508439999</v>
      </c>
      <c r="G102" s="42" t="s">
        <v>0</v>
      </c>
    </row>
    <row r="103" spans="1:7" ht="28.9" customHeight="1" x14ac:dyDescent="0.2">
      <c r="A103" s="51" t="s">
        <v>411</v>
      </c>
      <c r="B103" s="19" t="s">
        <v>118</v>
      </c>
      <c r="C103" s="18" t="s">
        <v>57</v>
      </c>
      <c r="D103" s="11">
        <f>Part1_1!K16</f>
        <v>0</v>
      </c>
      <c r="E103" s="11">
        <f t="shared" si="36"/>
        <v>0</v>
      </c>
      <c r="F103" s="11">
        <f t="shared" si="37"/>
        <v>0</v>
      </c>
      <c r="G103" s="42" t="s">
        <v>0</v>
      </c>
    </row>
    <row r="104" spans="1:7" ht="28.9" customHeight="1" x14ac:dyDescent="0.2">
      <c r="A104" s="51" t="s">
        <v>412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413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414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415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41382.720000000001</v>
      </c>
      <c r="E108" s="11">
        <f>D108</f>
        <v>41382.720000000001</v>
      </c>
      <c r="F108" s="11">
        <f>D108</f>
        <v>41382.720000000001</v>
      </c>
      <c r="G108" s="48" t="s">
        <v>148</v>
      </c>
    </row>
    <row r="109" spans="1:7" ht="51" x14ac:dyDescent="0.2">
      <c r="A109" s="51" t="s">
        <v>416</v>
      </c>
      <c r="B109" s="19" t="s">
        <v>106</v>
      </c>
      <c r="C109" s="18" t="s">
        <v>99</v>
      </c>
      <c r="D109" s="11">
        <f>ROUND((D110*(D111/100*D112/100*D113/100)),2)</f>
        <v>1149.52</v>
      </c>
      <c r="E109" s="11">
        <f t="shared" ref="E109" si="39">ROUND((E110*(E111/100*E112/100*E113/100)),2)</f>
        <v>1149.52</v>
      </c>
      <c r="F109" s="11">
        <f t="shared" ref="F109" si="40">ROUND((F110*(F111/100*F112/100*F113/100)),2)</f>
        <v>1149.52</v>
      </c>
      <c r="G109" s="48" t="s">
        <v>149</v>
      </c>
    </row>
    <row r="110" spans="1:7" ht="12.75" customHeight="1" x14ac:dyDescent="0.2">
      <c r="A110" s="51" t="s">
        <v>417</v>
      </c>
      <c r="B110" s="19" t="s">
        <v>109</v>
      </c>
      <c r="C110" s="18" t="s">
        <v>99</v>
      </c>
      <c r="D110" s="11">
        <v>720.94</v>
      </c>
      <c r="E110" s="11">
        <f>D110</f>
        <v>720.94</v>
      </c>
      <c r="F110" s="11">
        <f>D110</f>
        <v>720.94</v>
      </c>
      <c r="G110" s="42" t="s">
        <v>0</v>
      </c>
    </row>
    <row r="111" spans="1:7" ht="12.75" customHeight="1" x14ac:dyDescent="0.2">
      <c r="A111" s="51" t="s">
        <v>418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41">D111</f>
        <v>100</v>
      </c>
      <c r="F111" s="11">
        <f t="shared" ref="F111:F114" si="42">D111</f>
        <v>100</v>
      </c>
      <c r="G111" s="42" t="s">
        <v>0</v>
      </c>
    </row>
    <row r="112" spans="1:7" ht="12.75" customHeight="1" x14ac:dyDescent="0.2">
      <c r="A112" s="51" t="s">
        <v>419</v>
      </c>
      <c r="B112" s="19" t="s">
        <v>114</v>
      </c>
      <c r="C112" s="18" t="s">
        <v>112</v>
      </c>
      <c r="D112" s="15">
        <f t="shared" ref="D112:D113" si="43">D90</f>
        <v>143.1953012594</v>
      </c>
      <c r="E112" s="11">
        <f t="shared" si="41"/>
        <v>143.1953012594</v>
      </c>
      <c r="F112" s="11">
        <f t="shared" si="42"/>
        <v>143.1953012594</v>
      </c>
      <c r="G112" s="42" t="s">
        <v>0</v>
      </c>
    </row>
    <row r="113" spans="1:7" ht="12.75" customHeight="1" x14ac:dyDescent="0.2">
      <c r="A113" s="51" t="s">
        <v>420</v>
      </c>
      <c r="B113" s="19" t="s">
        <v>116</v>
      </c>
      <c r="C113" s="18" t="s">
        <v>112</v>
      </c>
      <c r="D113" s="15">
        <f t="shared" si="43"/>
        <v>111.34959508439999</v>
      </c>
      <c r="E113" s="11">
        <f t="shared" si="41"/>
        <v>111.34959508439999</v>
      </c>
      <c r="F113" s="11">
        <f t="shared" si="42"/>
        <v>111.34959508439999</v>
      </c>
      <c r="G113" s="42" t="s">
        <v>0</v>
      </c>
    </row>
    <row r="114" spans="1:7" ht="28.9" customHeight="1" x14ac:dyDescent="0.2">
      <c r="A114" s="51" t="s">
        <v>421</v>
      </c>
      <c r="B114" s="19" t="s">
        <v>118</v>
      </c>
      <c r="C114" s="18" t="s">
        <v>57</v>
      </c>
      <c r="D114" s="11">
        <f>Part1_1!K17</f>
        <v>36</v>
      </c>
      <c r="E114" s="11">
        <f t="shared" si="41"/>
        <v>36</v>
      </c>
      <c r="F114" s="11">
        <f t="shared" si="42"/>
        <v>36</v>
      </c>
      <c r="G114" s="42" t="s">
        <v>0</v>
      </c>
    </row>
    <row r="115" spans="1:7" ht="28.9" customHeight="1" x14ac:dyDescent="0.2">
      <c r="A115" s="51" t="s">
        <v>422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423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424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425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28738</v>
      </c>
      <c r="E119" s="11">
        <f>D119</f>
        <v>28738</v>
      </c>
      <c r="F119" s="11">
        <f>D119</f>
        <v>28738</v>
      </c>
      <c r="G119" s="48" t="s">
        <v>308</v>
      </c>
    </row>
    <row r="120" spans="1:7" ht="72.599999999999994" customHeight="1" x14ac:dyDescent="0.2">
      <c r="A120" s="51" t="s">
        <v>426</v>
      </c>
      <c r="B120" s="19" t="s">
        <v>106</v>
      </c>
      <c r="C120" s="18" t="s">
        <v>99</v>
      </c>
      <c r="D120" s="11">
        <f>ROUND((D121*(D122/100*D123/100*D124/100)),2)</f>
        <v>1149.52</v>
      </c>
      <c r="E120" s="11">
        <f t="shared" ref="E120:F120" si="44">ROUND((E121*(E122/100*E123/100*E124/100)),2)</f>
        <v>1149.52</v>
      </c>
      <c r="F120" s="11">
        <f t="shared" si="44"/>
        <v>1149.52</v>
      </c>
      <c r="G120" s="48" t="s">
        <v>309</v>
      </c>
    </row>
    <row r="121" spans="1:7" ht="12.75" customHeight="1" x14ac:dyDescent="0.2">
      <c r="A121" s="51" t="s">
        <v>427</v>
      </c>
      <c r="B121" s="19" t="s">
        <v>109</v>
      </c>
      <c r="C121" s="18" t="s">
        <v>99</v>
      </c>
      <c r="D121" s="11">
        <v>720.94</v>
      </c>
      <c r="E121" s="11">
        <f>D121</f>
        <v>720.94</v>
      </c>
      <c r="F121" s="11">
        <f>D121</f>
        <v>720.94</v>
      </c>
      <c r="G121" s="42" t="s">
        <v>0</v>
      </c>
    </row>
    <row r="122" spans="1:7" ht="12.75" customHeight="1" x14ac:dyDescent="0.2">
      <c r="A122" s="51" t="s">
        <v>428</v>
      </c>
      <c r="B122" s="19" t="s">
        <v>111</v>
      </c>
      <c r="C122" s="18" t="s">
        <v>112</v>
      </c>
      <c r="D122" s="15">
        <f>D89</f>
        <v>100</v>
      </c>
      <c r="E122" s="11">
        <f t="shared" ref="E122:E125" si="45">D122</f>
        <v>100</v>
      </c>
      <c r="F122" s="11">
        <f t="shared" ref="F122:F125" si="46">D122</f>
        <v>100</v>
      </c>
      <c r="G122" s="42" t="s">
        <v>0</v>
      </c>
    </row>
    <row r="123" spans="1:7" ht="12.75" customHeight="1" x14ac:dyDescent="0.2">
      <c r="A123" s="51" t="s">
        <v>429</v>
      </c>
      <c r="B123" s="19" t="s">
        <v>114</v>
      </c>
      <c r="C123" s="18" t="s">
        <v>112</v>
      </c>
      <c r="D123" s="15">
        <f t="shared" ref="D123:D124" si="47">D90</f>
        <v>143.1953012594</v>
      </c>
      <c r="E123" s="11">
        <f t="shared" si="45"/>
        <v>143.1953012594</v>
      </c>
      <c r="F123" s="11">
        <f t="shared" si="46"/>
        <v>143.1953012594</v>
      </c>
      <c r="G123" s="42" t="s">
        <v>0</v>
      </c>
    </row>
    <row r="124" spans="1:7" ht="12.75" customHeight="1" x14ac:dyDescent="0.2">
      <c r="A124" s="51" t="s">
        <v>430</v>
      </c>
      <c r="B124" s="19" t="s">
        <v>116</v>
      </c>
      <c r="C124" s="18" t="s">
        <v>112</v>
      </c>
      <c r="D124" s="15">
        <f t="shared" si="47"/>
        <v>111.34959508439999</v>
      </c>
      <c r="E124" s="11">
        <f t="shared" si="45"/>
        <v>111.34959508439999</v>
      </c>
      <c r="F124" s="11">
        <f t="shared" si="46"/>
        <v>111.34959508439999</v>
      </c>
      <c r="G124" s="42" t="s">
        <v>0</v>
      </c>
    </row>
    <row r="125" spans="1:7" ht="28.9" customHeight="1" x14ac:dyDescent="0.2">
      <c r="A125" s="51" t="s">
        <v>431</v>
      </c>
      <c r="B125" s="19" t="s">
        <v>118</v>
      </c>
      <c r="C125" s="18" t="s">
        <v>57</v>
      </c>
      <c r="D125" s="11">
        <f>Part1_1!K18</f>
        <v>25</v>
      </c>
      <c r="E125" s="11">
        <f t="shared" si="45"/>
        <v>25</v>
      </c>
      <c r="F125" s="11">
        <f t="shared" si="46"/>
        <v>25</v>
      </c>
      <c r="G125" s="42" t="s">
        <v>0</v>
      </c>
    </row>
    <row r="126" spans="1:7" ht="28.9" customHeight="1" x14ac:dyDescent="0.2">
      <c r="A126" s="51" t="s">
        <v>432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433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434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435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114952</v>
      </c>
      <c r="E130" s="11">
        <f t="shared" ref="E130:F130" si="48">E131*E136</f>
        <v>114952</v>
      </c>
      <c r="F130" s="11">
        <f t="shared" si="48"/>
        <v>114952</v>
      </c>
      <c r="G130" s="48" t="s">
        <v>152</v>
      </c>
    </row>
    <row r="131" spans="1:7" ht="72.599999999999994" customHeight="1" x14ac:dyDescent="0.2">
      <c r="A131" s="51" t="s">
        <v>436</v>
      </c>
      <c r="B131" s="19" t="s">
        <v>106</v>
      </c>
      <c r="C131" s="18" t="s">
        <v>99</v>
      </c>
      <c r="D131" s="11">
        <f>ROUND((D132*(D133/100*D134/100*D135/100)),2)</f>
        <v>1149.52</v>
      </c>
      <c r="E131" s="11">
        <f t="shared" ref="E131:F131" si="49">ROUND((E132*(E133/100*E134/100*E135/100)),2)</f>
        <v>1149.52</v>
      </c>
      <c r="F131" s="11">
        <f t="shared" si="49"/>
        <v>1149.52</v>
      </c>
      <c r="G131" s="48" t="s">
        <v>153</v>
      </c>
    </row>
    <row r="132" spans="1:7" ht="12.75" customHeight="1" x14ac:dyDescent="0.2">
      <c r="A132" s="51" t="s">
        <v>437</v>
      </c>
      <c r="B132" s="19" t="s">
        <v>109</v>
      </c>
      <c r="C132" s="18" t="s">
        <v>99</v>
      </c>
      <c r="D132" s="11">
        <v>720.94</v>
      </c>
      <c r="E132" s="11">
        <f>D132</f>
        <v>720.94</v>
      </c>
      <c r="F132" s="11">
        <f>D132</f>
        <v>720.94</v>
      </c>
      <c r="G132" s="42" t="s">
        <v>0</v>
      </c>
    </row>
    <row r="133" spans="1:7" ht="12.75" customHeight="1" x14ac:dyDescent="0.2">
      <c r="A133" s="51" t="s">
        <v>438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50">D133</f>
        <v>100</v>
      </c>
      <c r="F133" s="11">
        <f t="shared" ref="F133:F135" si="51">D133</f>
        <v>100</v>
      </c>
      <c r="G133" s="42" t="s">
        <v>0</v>
      </c>
    </row>
    <row r="134" spans="1:7" ht="12.75" customHeight="1" x14ac:dyDescent="0.2">
      <c r="A134" s="51" t="s">
        <v>439</v>
      </c>
      <c r="B134" s="19" t="s">
        <v>114</v>
      </c>
      <c r="C134" s="18" t="s">
        <v>112</v>
      </c>
      <c r="D134" s="15">
        <f t="shared" ref="D134:D135" si="52">D90</f>
        <v>143.1953012594</v>
      </c>
      <c r="E134" s="11">
        <f t="shared" si="50"/>
        <v>143.1953012594</v>
      </c>
      <c r="F134" s="11">
        <f t="shared" si="51"/>
        <v>143.1953012594</v>
      </c>
      <c r="G134" s="42" t="s">
        <v>0</v>
      </c>
    </row>
    <row r="135" spans="1:7" ht="12.75" customHeight="1" x14ac:dyDescent="0.2">
      <c r="A135" s="51" t="s">
        <v>440</v>
      </c>
      <c r="B135" s="19" t="s">
        <v>116</v>
      </c>
      <c r="C135" s="18" t="s">
        <v>112</v>
      </c>
      <c r="D135" s="15">
        <f t="shared" si="52"/>
        <v>111.34959508439999</v>
      </c>
      <c r="E135" s="11">
        <f t="shared" si="50"/>
        <v>111.34959508439999</v>
      </c>
      <c r="F135" s="11">
        <f t="shared" si="51"/>
        <v>111.34959508439999</v>
      </c>
      <c r="G135" s="42" t="s">
        <v>0</v>
      </c>
    </row>
    <row r="136" spans="1:7" ht="28.9" customHeight="1" x14ac:dyDescent="0.2">
      <c r="A136" s="51" t="s">
        <v>441</v>
      </c>
      <c r="B136" s="19" t="s">
        <v>118</v>
      </c>
      <c r="C136" s="18" t="s">
        <v>57</v>
      </c>
      <c r="D136" s="11">
        <f>Part1_1!K19</f>
        <v>100</v>
      </c>
      <c r="E136" s="11">
        <f>D136</f>
        <v>100</v>
      </c>
      <c r="F136" s="11">
        <f>D136</f>
        <v>100</v>
      </c>
      <c r="G136" s="42" t="s">
        <v>0</v>
      </c>
    </row>
    <row r="137" spans="1:7" ht="28.9" customHeight="1" x14ac:dyDescent="0.2">
      <c r="A137" s="51" t="s">
        <v>442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443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444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445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29887.52</v>
      </c>
      <c r="E141" s="11">
        <f>D141</f>
        <v>29887.52</v>
      </c>
      <c r="F141" s="11">
        <f>D141</f>
        <v>29887.52</v>
      </c>
      <c r="G141" s="48" t="s">
        <v>155</v>
      </c>
    </row>
    <row r="142" spans="1:7" ht="72.599999999999994" customHeight="1" x14ac:dyDescent="0.2">
      <c r="A142" s="28" t="s">
        <v>446</v>
      </c>
      <c r="B142" s="19" t="s">
        <v>106</v>
      </c>
      <c r="C142" s="18" t="s">
        <v>99</v>
      </c>
      <c r="D142" s="11">
        <f>ROUND((D143*(D144/100*D145/100*D146/100)),2)</f>
        <v>1149.52</v>
      </c>
      <c r="E142" s="11">
        <f t="shared" ref="E142:F142" si="53">ROUND((E143*(E144/100*E145/100*E146/100)),2)</f>
        <v>1149.52</v>
      </c>
      <c r="F142" s="11">
        <f t="shared" si="53"/>
        <v>1149.52</v>
      </c>
      <c r="G142" s="48" t="s">
        <v>156</v>
      </c>
    </row>
    <row r="143" spans="1:7" ht="12.75" customHeight="1" x14ac:dyDescent="0.2">
      <c r="A143" s="28" t="s">
        <v>447</v>
      </c>
      <c r="B143" s="19" t="s">
        <v>109</v>
      </c>
      <c r="C143" s="18" t="s">
        <v>99</v>
      </c>
      <c r="D143" s="11">
        <v>720.94</v>
      </c>
      <c r="E143" s="11">
        <f>D143</f>
        <v>720.94</v>
      </c>
      <c r="F143" s="11">
        <f>D143</f>
        <v>720.94</v>
      </c>
      <c r="G143" s="42" t="s">
        <v>0</v>
      </c>
    </row>
    <row r="144" spans="1:7" ht="12.75" customHeight="1" x14ac:dyDescent="0.2">
      <c r="A144" s="28" t="s">
        <v>448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4">D144</f>
        <v>100</v>
      </c>
      <c r="F144" s="11">
        <f t="shared" ref="F144:F147" si="55">D144</f>
        <v>100</v>
      </c>
      <c r="G144" s="42" t="s">
        <v>0</v>
      </c>
    </row>
    <row r="145" spans="1:7" ht="12.75" customHeight="1" x14ac:dyDescent="0.2">
      <c r="A145" s="28" t="s">
        <v>449</v>
      </c>
      <c r="B145" s="19" t="s">
        <v>114</v>
      </c>
      <c r="C145" s="18" t="s">
        <v>112</v>
      </c>
      <c r="D145" s="15">
        <f t="shared" ref="D145:D146" si="56">D90</f>
        <v>143.1953012594</v>
      </c>
      <c r="E145" s="11">
        <f t="shared" si="54"/>
        <v>143.1953012594</v>
      </c>
      <c r="F145" s="11">
        <f t="shared" si="55"/>
        <v>143.1953012594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6"/>
        <v>111.34959508439999</v>
      </c>
      <c r="E146" s="11">
        <f t="shared" si="54"/>
        <v>111.34959508439999</v>
      </c>
      <c r="F146" s="11">
        <f t="shared" si="55"/>
        <v>111.34959508439999</v>
      </c>
      <c r="G146" s="42" t="s">
        <v>0</v>
      </c>
    </row>
    <row r="147" spans="1:7" ht="28.9" customHeight="1" x14ac:dyDescent="0.2">
      <c r="A147" s="28" t="s">
        <v>450</v>
      </c>
      <c r="B147" s="19" t="s">
        <v>118</v>
      </c>
      <c r="C147" s="18" t="s">
        <v>57</v>
      </c>
      <c r="D147" s="11">
        <f>Part1_1!K20</f>
        <v>26</v>
      </c>
      <c r="E147" s="11">
        <f t="shared" si="54"/>
        <v>26</v>
      </c>
      <c r="F147" s="11">
        <f t="shared" si="55"/>
        <v>26</v>
      </c>
      <c r="G147" s="42" t="s">
        <v>0</v>
      </c>
    </row>
    <row r="148" spans="1:7" ht="28.9" customHeight="1" x14ac:dyDescent="0.2">
      <c r="A148" s="28" t="s">
        <v>451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452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453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454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558349.77</v>
      </c>
      <c r="E152" s="11">
        <f>D152</f>
        <v>558349.77</v>
      </c>
      <c r="F152" s="11">
        <f>D152</f>
        <v>558349.77</v>
      </c>
      <c r="G152" s="48" t="s">
        <v>159</v>
      </c>
    </row>
    <row r="153" spans="1:7" ht="72.599999999999994" customHeight="1" x14ac:dyDescent="0.2">
      <c r="A153" s="28" t="s">
        <v>455</v>
      </c>
      <c r="B153" s="19" t="s">
        <v>106</v>
      </c>
      <c r="C153" s="18" t="s">
        <v>99</v>
      </c>
      <c r="D153" s="11">
        <f>ROUND((D154*(D155/100*D156/100*D157/100)),2)</f>
        <v>29386.83</v>
      </c>
      <c r="E153" s="11">
        <f t="shared" ref="E153:F153" si="57">ROUND((E154*(E155/100*E156/100*E157/100)),2)</f>
        <v>29386.83</v>
      </c>
      <c r="F153" s="11">
        <f t="shared" si="57"/>
        <v>29386.83</v>
      </c>
      <c r="G153" s="48" t="s">
        <v>160</v>
      </c>
    </row>
    <row r="154" spans="1:7" ht="12.75" customHeight="1" x14ac:dyDescent="0.2">
      <c r="A154" s="28" t="s">
        <v>456</v>
      </c>
      <c r="B154" s="19" t="s">
        <v>109</v>
      </c>
      <c r="C154" s="18" t="s">
        <v>99</v>
      </c>
      <c r="D154" s="11">
        <f>D22</f>
        <v>23595.33</v>
      </c>
      <c r="E154" s="11">
        <f>D154</f>
        <v>23595.33</v>
      </c>
      <c r="F154" s="11">
        <f>D154</f>
        <v>23595.33</v>
      </c>
      <c r="G154" s="42" t="s">
        <v>0</v>
      </c>
    </row>
    <row r="155" spans="1:7" ht="12.75" customHeight="1" x14ac:dyDescent="0.2">
      <c r="A155" s="28" t="s">
        <v>457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8">D155</f>
        <v>100</v>
      </c>
      <c r="F155" s="11">
        <f t="shared" ref="F155:F158" si="59">D155</f>
        <v>100</v>
      </c>
      <c r="G155" s="42" t="s">
        <v>0</v>
      </c>
    </row>
    <row r="156" spans="1:7" ht="12.75" customHeight="1" x14ac:dyDescent="0.2">
      <c r="A156" s="28" t="s">
        <v>458</v>
      </c>
      <c r="B156" s="19" t="s">
        <v>114</v>
      </c>
      <c r="C156" s="18" t="s">
        <v>112</v>
      </c>
      <c r="D156" s="15">
        <f t="shared" ref="D156:D157" si="60">D24</f>
        <v>107.09352031340001</v>
      </c>
      <c r="E156" s="11">
        <f t="shared" si="58"/>
        <v>107.09352031340001</v>
      </c>
      <c r="F156" s="11">
        <f t="shared" si="59"/>
        <v>107.09352031340001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60"/>
        <v>116.29565532319999</v>
      </c>
      <c r="E157" s="11">
        <f t="shared" si="58"/>
        <v>116.29565532319999</v>
      </c>
      <c r="F157" s="11">
        <f t="shared" si="59"/>
        <v>116.29565532319999</v>
      </c>
      <c r="G157" s="42" t="s">
        <v>0</v>
      </c>
    </row>
    <row r="158" spans="1:7" ht="28.9" customHeight="1" x14ac:dyDescent="0.2">
      <c r="A158" s="28" t="s">
        <v>459</v>
      </c>
      <c r="B158" s="19" t="s">
        <v>118</v>
      </c>
      <c r="C158" s="18" t="s">
        <v>57</v>
      </c>
      <c r="D158" s="11">
        <f>Part1_1!K21</f>
        <v>19</v>
      </c>
      <c r="E158" s="11">
        <f t="shared" si="58"/>
        <v>19</v>
      </c>
      <c r="F158" s="11">
        <f t="shared" si="59"/>
        <v>19</v>
      </c>
      <c r="G158" s="42" t="s">
        <v>0</v>
      </c>
    </row>
    <row r="159" spans="1:7" ht="28.9" customHeight="1" x14ac:dyDescent="0.2">
      <c r="A159" s="28" t="s">
        <v>460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461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493663.89</v>
      </c>
      <c r="E163" s="11">
        <f>D163</f>
        <v>493663.89</v>
      </c>
      <c r="F163" s="11">
        <f>D163</f>
        <v>493663.89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25982.31</v>
      </c>
      <c r="E164" s="11">
        <f t="shared" ref="E164:F164" si="61">ROUND((E165*(E166/100*E167/100*E168/100)),2)</f>
        <v>25982.31</v>
      </c>
      <c r="F164" s="11">
        <f t="shared" si="61"/>
        <v>25982.31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22675.39</v>
      </c>
      <c r="E165" s="11">
        <f>D165</f>
        <v>22675.39</v>
      </c>
      <c r="F165" s="11">
        <f>D165</f>
        <v>22675.39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62">D166</f>
        <v>100</v>
      </c>
      <c r="F166" s="11">
        <f t="shared" ref="F166:F169" si="63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64">D35</f>
        <v>106.2265934616</v>
      </c>
      <c r="E167" s="11">
        <f t="shared" si="62"/>
        <v>106.2265934616</v>
      </c>
      <c r="F167" s="11">
        <f t="shared" si="63"/>
        <v>106.2265934616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64"/>
        <v>107.86728314619999</v>
      </c>
      <c r="E168" s="11">
        <f t="shared" si="62"/>
        <v>107.86728314619999</v>
      </c>
      <c r="F168" s="11">
        <f t="shared" si="63"/>
        <v>107.86728314619999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19</v>
      </c>
      <c r="E169" s="11">
        <f t="shared" si="62"/>
        <v>19</v>
      </c>
      <c r="F169" s="11">
        <f t="shared" si="63"/>
        <v>19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493663.89</v>
      </c>
      <c r="E174" s="11">
        <f>D174</f>
        <v>493663.89</v>
      </c>
      <c r="F174" s="11">
        <f>D174</f>
        <v>493663.89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25982.31</v>
      </c>
      <c r="E175" s="11">
        <f t="shared" ref="E175:F175" si="65">ROUND((E176*(E177/100*E178/100*E179/100)),2)</f>
        <v>25982.31</v>
      </c>
      <c r="F175" s="11">
        <f t="shared" si="65"/>
        <v>25982.31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6">D177</f>
        <v>100</v>
      </c>
      <c r="F177" s="11">
        <f t="shared" ref="F177:F180" si="67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8">D46</f>
        <v>111.39009817439999</v>
      </c>
      <c r="E178" s="11">
        <f t="shared" si="66"/>
        <v>111.39009817439999</v>
      </c>
      <c r="F178" s="11">
        <f t="shared" si="67"/>
        <v>111.39009817439999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8"/>
        <v>108.72098614780001</v>
      </c>
      <c r="E179" s="11">
        <f t="shared" si="66"/>
        <v>108.72098614780001</v>
      </c>
      <c r="F179" s="11">
        <f t="shared" si="67"/>
        <v>108.72098614780001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19</v>
      </c>
      <c r="E180" s="11">
        <f t="shared" si="66"/>
        <v>19</v>
      </c>
      <c r="F180" s="11">
        <f t="shared" si="67"/>
        <v>19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492458.91</v>
      </c>
      <c r="E185" s="11">
        <f>D185</f>
        <v>492458.91</v>
      </c>
      <c r="F185" s="11">
        <f>D185</f>
        <v>492458.91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25918.89</v>
      </c>
      <c r="E186" s="11">
        <f t="shared" ref="E186:F186" si="69">ROUND((E187*(E188/100*E189/100*E190/100)),2)</f>
        <v>25918.89</v>
      </c>
      <c r="F186" s="11">
        <f t="shared" si="69"/>
        <v>25918.89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15575.7</v>
      </c>
      <c r="E187" s="11">
        <f>D187</f>
        <v>15575.7</v>
      </c>
      <c r="F187" s="11">
        <f>D187</f>
        <v>15575.7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100</v>
      </c>
      <c r="E188" s="11">
        <f t="shared" ref="E188:E191" si="70">D188</f>
        <v>100</v>
      </c>
      <c r="F188" s="11">
        <f t="shared" ref="F188:F191" si="71">D188</f>
        <v>100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72">D57</f>
        <v>151.9464474584</v>
      </c>
      <c r="E189" s="11">
        <f t="shared" si="70"/>
        <v>151.9464474584</v>
      </c>
      <c r="F189" s="11">
        <f t="shared" si="71"/>
        <v>151.9464474584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72"/>
        <v>109.5161767882</v>
      </c>
      <c r="E190" s="11">
        <f t="shared" si="70"/>
        <v>109.5161767882</v>
      </c>
      <c r="F190" s="11">
        <f t="shared" si="71"/>
        <v>109.5161767882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19</v>
      </c>
      <c r="E191" s="11">
        <f t="shared" si="70"/>
        <v>19</v>
      </c>
      <c r="F191" s="11">
        <f t="shared" si="71"/>
        <v>19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51838.400000000001</v>
      </c>
      <c r="E196" s="11">
        <f>D196</f>
        <v>51838.400000000001</v>
      </c>
      <c r="F196" s="11">
        <f>D196</f>
        <v>51838.400000000001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25919.200000000001</v>
      </c>
      <c r="E197" s="11">
        <f t="shared" ref="E197:F197" si="73">ROUND((E198*(E199/100*E200/100*E201/100)),2)</f>
        <v>25919.200000000001</v>
      </c>
      <c r="F197" s="11">
        <f t="shared" si="73"/>
        <v>25919.200000000001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21123.5</v>
      </c>
      <c r="E198" s="11">
        <f>D198</f>
        <v>21123.5</v>
      </c>
      <c r="F198" s="11">
        <f>D198</f>
        <v>21123.5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4">D199</f>
        <v>100</v>
      </c>
      <c r="F199" s="11">
        <f t="shared" ref="F199:F202" si="75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6">D68</f>
        <v>115.89037853169999</v>
      </c>
      <c r="E200" s="11">
        <f t="shared" si="74"/>
        <v>115.89037853169999</v>
      </c>
      <c r="F200" s="11">
        <f t="shared" si="75"/>
        <v>115.89037853169999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6"/>
        <v>105.87863468410001</v>
      </c>
      <c r="E201" s="11">
        <f t="shared" si="74"/>
        <v>105.87863468410001</v>
      </c>
      <c r="F201" s="11">
        <f t="shared" si="75"/>
        <v>105.87863468410001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2</v>
      </c>
      <c r="E202" s="11">
        <f t="shared" si="74"/>
        <v>2</v>
      </c>
      <c r="F202" s="11">
        <f t="shared" si="75"/>
        <v>2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492458.91</v>
      </c>
      <c r="E207" s="11">
        <f>D207</f>
        <v>492458.91</v>
      </c>
      <c r="F207" s="11">
        <f>D207</f>
        <v>492458.91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25918.89</v>
      </c>
      <c r="E208" s="11">
        <f t="shared" ref="E208:F208" si="77">ROUND((E209*(E210/100*E211/100*E212/100)),2)</f>
        <v>25918.89</v>
      </c>
      <c r="F208" s="11">
        <f t="shared" si="77"/>
        <v>25918.89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35169.949999999997</v>
      </c>
      <c r="E209" s="11">
        <f>D209</f>
        <v>35169.949999999997</v>
      </c>
      <c r="F209" s="11">
        <f>D209</f>
        <v>35169.949999999997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8">D210</f>
        <v>100</v>
      </c>
      <c r="F210" s="11">
        <f t="shared" ref="F210:F213" si="79">D210</f>
        <v>100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80">D79</f>
        <v>65.835644267600003</v>
      </c>
      <c r="E211" s="11">
        <f t="shared" si="78"/>
        <v>65.835644267600003</v>
      </c>
      <c r="F211" s="11">
        <f t="shared" si="79"/>
        <v>65.835644267600003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80"/>
        <v>111.939550263</v>
      </c>
      <c r="E212" s="11">
        <f t="shared" si="78"/>
        <v>111.939550263</v>
      </c>
      <c r="F212" s="11">
        <f t="shared" si="79"/>
        <v>111.939550263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19</v>
      </c>
      <c r="E213" s="11">
        <f t="shared" si="78"/>
        <v>19</v>
      </c>
      <c r="F213" s="11">
        <f t="shared" si="79"/>
        <v>19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48255.42</v>
      </c>
      <c r="E219" s="11">
        <f t="shared" ref="E219:F219" si="81">ROUND((E220*(E221/100*E222/100*E223/100)),2)</f>
        <v>48255.42</v>
      </c>
      <c r="F219" s="11">
        <f t="shared" si="81"/>
        <v>48255.42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82">D221</f>
        <v>100</v>
      </c>
      <c r="F221" s="11">
        <f t="shared" ref="F221:F223" si="83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130.74308824400001</v>
      </c>
      <c r="E222" s="11">
        <f t="shared" si="82"/>
        <v>130.74308824400001</v>
      </c>
      <c r="F222" s="11">
        <f t="shared" si="83"/>
        <v>130.74308824400001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110.6070979178</v>
      </c>
      <c r="E223" s="11">
        <f t="shared" si="82"/>
        <v>110.6070979178</v>
      </c>
      <c r="F223" s="11">
        <f t="shared" si="83"/>
        <v>110.6070979178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D230*D235-D236*D237</f>
        <v>958739.26</v>
      </c>
      <c r="E229" s="11">
        <f>D229</f>
        <v>958739.26</v>
      </c>
      <c r="F229" s="11">
        <f>D229</f>
        <v>958739.26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9050.43</v>
      </c>
      <c r="E230" s="11">
        <f t="shared" ref="E230:F230" si="84">ROUND((E231*(E232/100*E233/100*E234/100)),2)</f>
        <v>9050.43</v>
      </c>
      <c r="F230" s="11">
        <f t="shared" si="84"/>
        <v>9050.43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5">D232</f>
        <v>100</v>
      </c>
      <c r="F232" s="11">
        <f t="shared" ref="F232:F235" si="86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281.1208383805</v>
      </c>
      <c r="E233" s="11">
        <f t="shared" si="85"/>
        <v>281.1208383805</v>
      </c>
      <c r="F233" s="11">
        <f t="shared" si="86"/>
        <v>281.1208383805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81.975335469399994</v>
      </c>
      <c r="E234" s="11">
        <f t="shared" si="85"/>
        <v>81.975335469399994</v>
      </c>
      <c r="F234" s="11">
        <f t="shared" si="86"/>
        <v>81.975335469399994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Part1_1!L28</f>
        <v>107</v>
      </c>
      <c r="E235" s="11">
        <f t="shared" si="85"/>
        <v>107</v>
      </c>
      <c r="F235" s="11">
        <f t="shared" si="86"/>
        <v>107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>
        <v>90.25</v>
      </c>
      <c r="E236" s="11">
        <f>D236</f>
        <v>90.25</v>
      </c>
      <c r="F236" s="11">
        <f>D236</f>
        <v>90.25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>
        <f>D235</f>
        <v>107</v>
      </c>
      <c r="E237" s="11">
        <f t="shared" ref="E237:F237" si="87">E235</f>
        <v>107</v>
      </c>
      <c r="F237" s="11">
        <f t="shared" si="87"/>
        <v>107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1149.52</v>
      </c>
      <c r="E241" s="11">
        <f t="shared" ref="E241:F241" si="88">ROUND((E242*(E243/100*E244/100*E245/100)),2)</f>
        <v>1149.52</v>
      </c>
      <c r="F241" s="11">
        <f t="shared" si="88"/>
        <v>1149.52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720.94</v>
      </c>
      <c r="E242" s="11">
        <f>D242</f>
        <v>720.94</v>
      </c>
      <c r="F242" s="11">
        <f>D242</f>
        <v>720.94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9">D243</f>
        <v>100</v>
      </c>
      <c r="F243" s="11">
        <f t="shared" ref="F243:F246" si="90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91">D90</f>
        <v>143.1953012594</v>
      </c>
      <c r="E244" s="11">
        <f t="shared" si="89"/>
        <v>143.1953012594</v>
      </c>
      <c r="F244" s="11">
        <f t="shared" si="90"/>
        <v>143.1953012594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91"/>
        <v>111.34959508439999</v>
      </c>
      <c r="E245" s="11">
        <f t="shared" si="89"/>
        <v>111.34959508439999</v>
      </c>
      <c r="F245" s="11">
        <f t="shared" si="90"/>
        <v>111.34959508439999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9"/>
        <v>0</v>
      </c>
      <c r="F246" s="11">
        <f t="shared" si="90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462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463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464</v>
      </c>
      <c r="B251" s="50" t="s">
        <v>103</v>
      </c>
      <c r="C251" s="49" t="s">
        <v>99</v>
      </c>
      <c r="D251" s="11">
        <f>D252*D257</f>
        <v>9196.16</v>
      </c>
      <c r="E251" s="11">
        <f>D251</f>
        <v>9196.16</v>
      </c>
      <c r="F251" s="11">
        <f>D251</f>
        <v>9196.16</v>
      </c>
      <c r="G251" s="25" t="s">
        <v>287</v>
      </c>
    </row>
    <row r="252" spans="1:7" ht="72.599999999999994" customHeight="1" x14ac:dyDescent="0.2">
      <c r="A252" s="28" t="s">
        <v>465</v>
      </c>
      <c r="B252" s="50" t="s">
        <v>106</v>
      </c>
      <c r="C252" s="49" t="s">
        <v>99</v>
      </c>
      <c r="D252" s="11">
        <f>ROUND((D253*(D254/100*D255/100*D256/100)),2)</f>
        <v>1149.52</v>
      </c>
      <c r="E252" s="11">
        <f t="shared" ref="E252:F252" si="92">ROUND((E253*(E254/100*E255/100*E256/100)),2)</f>
        <v>1149.52</v>
      </c>
      <c r="F252" s="11">
        <f t="shared" si="92"/>
        <v>1149.52</v>
      </c>
      <c r="G252" s="25" t="s">
        <v>288</v>
      </c>
    </row>
    <row r="253" spans="1:7" ht="12.75" customHeight="1" x14ac:dyDescent="0.2">
      <c r="A253" s="28" t="s">
        <v>466</v>
      </c>
      <c r="B253" s="50" t="s">
        <v>109</v>
      </c>
      <c r="C253" s="49" t="s">
        <v>99</v>
      </c>
      <c r="D253" s="11">
        <v>720.94</v>
      </c>
      <c r="E253" s="11">
        <f>D253</f>
        <v>720.94</v>
      </c>
      <c r="F253" s="11">
        <f>D253</f>
        <v>720.94</v>
      </c>
      <c r="G253" s="50" t="s">
        <v>0</v>
      </c>
    </row>
    <row r="254" spans="1:7" ht="12.75" customHeight="1" x14ac:dyDescent="0.2">
      <c r="A254" s="28" t="s">
        <v>467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93">D254</f>
        <v>100</v>
      </c>
      <c r="F254" s="11">
        <f t="shared" ref="F254:F257" si="94">D254</f>
        <v>100</v>
      </c>
      <c r="G254" s="50" t="s">
        <v>0</v>
      </c>
    </row>
    <row r="255" spans="1:7" ht="12.75" customHeight="1" x14ac:dyDescent="0.2">
      <c r="A255" s="28" t="s">
        <v>468</v>
      </c>
      <c r="B255" s="50" t="s">
        <v>114</v>
      </c>
      <c r="C255" s="49" t="s">
        <v>112</v>
      </c>
      <c r="D255" s="15">
        <f t="shared" ref="D255:D256" si="95">D90</f>
        <v>143.1953012594</v>
      </c>
      <c r="E255" s="11">
        <f t="shared" si="93"/>
        <v>143.1953012594</v>
      </c>
      <c r="F255" s="11">
        <f t="shared" si="94"/>
        <v>143.1953012594</v>
      </c>
      <c r="G255" s="50" t="s">
        <v>0</v>
      </c>
    </row>
    <row r="256" spans="1:7" ht="12.75" customHeight="1" x14ac:dyDescent="0.2">
      <c r="A256" s="28" t="s">
        <v>469</v>
      </c>
      <c r="B256" s="50" t="s">
        <v>116</v>
      </c>
      <c r="C256" s="49" t="s">
        <v>112</v>
      </c>
      <c r="D256" s="15">
        <f t="shared" si="95"/>
        <v>111.34959508439999</v>
      </c>
      <c r="E256" s="11">
        <f t="shared" si="93"/>
        <v>111.34959508439999</v>
      </c>
      <c r="F256" s="11">
        <f t="shared" si="94"/>
        <v>111.34959508439999</v>
      </c>
      <c r="G256" s="50" t="s">
        <v>0</v>
      </c>
    </row>
    <row r="257" spans="1:8" ht="28.9" customHeight="1" x14ac:dyDescent="0.2">
      <c r="A257" s="28" t="s">
        <v>470</v>
      </c>
      <c r="B257" s="50" t="s">
        <v>118</v>
      </c>
      <c r="C257" s="49" t="s">
        <v>57</v>
      </c>
      <c r="D257" s="11">
        <f>Part1_1!K30</f>
        <v>8</v>
      </c>
      <c r="E257" s="11">
        <f t="shared" si="93"/>
        <v>8</v>
      </c>
      <c r="F257" s="11">
        <f t="shared" si="94"/>
        <v>8</v>
      </c>
      <c r="G257" s="50" t="s">
        <v>0</v>
      </c>
    </row>
    <row r="258" spans="1:8" ht="28.9" customHeight="1" x14ac:dyDescent="0.2">
      <c r="A258" s="28" t="s">
        <v>471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8" ht="28.9" customHeight="1" x14ac:dyDescent="0.2">
      <c r="A259" s="28" t="s">
        <v>472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8" ht="30.95" customHeight="1" x14ac:dyDescent="0.2">
      <c r="A260" s="12" t="s">
        <v>473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8" ht="14.45" customHeight="1" x14ac:dyDescent="0.2">
      <c r="A261" s="27" t="s">
        <v>474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8" ht="43.35" customHeight="1" x14ac:dyDescent="0.2">
      <c r="A262" s="28" t="s">
        <v>475</v>
      </c>
      <c r="B262" s="54" t="s">
        <v>103</v>
      </c>
      <c r="C262" s="53" t="s">
        <v>99</v>
      </c>
      <c r="D262" s="11">
        <f>D263*D268</f>
        <v>28738</v>
      </c>
      <c r="E262" s="11">
        <f>D262</f>
        <v>28738</v>
      </c>
      <c r="F262" s="11">
        <f>D262</f>
        <v>28738</v>
      </c>
      <c r="G262" s="25" t="s">
        <v>287</v>
      </c>
    </row>
    <row r="263" spans="1:8" ht="72.599999999999994" customHeight="1" x14ac:dyDescent="0.2">
      <c r="A263" s="28" t="s">
        <v>476</v>
      </c>
      <c r="B263" s="54" t="s">
        <v>106</v>
      </c>
      <c r="C263" s="53" t="s">
        <v>99</v>
      </c>
      <c r="D263" s="11">
        <f>ROUND((D264*(D265/100*D266/100*D267/100)),2)</f>
        <v>1149.52</v>
      </c>
      <c r="E263" s="11">
        <f t="shared" ref="E263:F263" si="96">ROUND((E264*(E265/100*E266/100*E267/100)),2)</f>
        <v>1149.52</v>
      </c>
      <c r="F263" s="11">
        <f t="shared" si="96"/>
        <v>1149.52</v>
      </c>
      <c r="G263" s="25" t="s">
        <v>288</v>
      </c>
    </row>
    <row r="264" spans="1:8" ht="12.75" customHeight="1" x14ac:dyDescent="0.2">
      <c r="A264" s="28" t="s">
        <v>477</v>
      </c>
      <c r="B264" s="54" t="s">
        <v>109</v>
      </c>
      <c r="C264" s="53" t="s">
        <v>99</v>
      </c>
      <c r="D264" s="11">
        <v>720.94</v>
      </c>
      <c r="E264" s="11">
        <f>D264</f>
        <v>720.94</v>
      </c>
      <c r="F264" s="11">
        <f>D264</f>
        <v>720.94</v>
      </c>
      <c r="G264" s="54" t="s">
        <v>0</v>
      </c>
    </row>
    <row r="265" spans="1:8" ht="12.75" customHeight="1" x14ac:dyDescent="0.2">
      <c r="A265" s="28" t="s">
        <v>478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7">D265</f>
        <v>100</v>
      </c>
      <c r="F265" s="11">
        <f t="shared" ref="F265:F268" si="98">D265</f>
        <v>100</v>
      </c>
      <c r="G265" s="54" t="s">
        <v>0</v>
      </c>
    </row>
    <row r="266" spans="1:8" ht="12.75" customHeight="1" x14ac:dyDescent="0.2">
      <c r="A266" s="28" t="s">
        <v>479</v>
      </c>
      <c r="B266" s="54" t="s">
        <v>114</v>
      </c>
      <c r="C266" s="53" t="s">
        <v>112</v>
      </c>
      <c r="D266" s="15">
        <f t="shared" ref="D266:D267" si="99">D255</f>
        <v>143.1953012594</v>
      </c>
      <c r="E266" s="11">
        <f t="shared" si="97"/>
        <v>143.1953012594</v>
      </c>
      <c r="F266" s="11">
        <f t="shared" si="98"/>
        <v>143.1953012594</v>
      </c>
      <c r="G266" s="54" t="s">
        <v>0</v>
      </c>
    </row>
    <row r="267" spans="1:8" ht="12.75" customHeight="1" x14ac:dyDescent="0.2">
      <c r="A267" s="28" t="s">
        <v>480</v>
      </c>
      <c r="B267" s="54" t="s">
        <v>116</v>
      </c>
      <c r="C267" s="53" t="s">
        <v>112</v>
      </c>
      <c r="D267" s="15">
        <f t="shared" si="99"/>
        <v>111.34959508439999</v>
      </c>
      <c r="E267" s="11">
        <f t="shared" si="97"/>
        <v>111.34959508439999</v>
      </c>
      <c r="F267" s="11">
        <f t="shared" si="98"/>
        <v>111.34959508439999</v>
      </c>
      <c r="G267" s="54" t="s">
        <v>0</v>
      </c>
    </row>
    <row r="268" spans="1:8" ht="28.9" customHeight="1" x14ac:dyDescent="0.2">
      <c r="A268" s="28" t="s">
        <v>481</v>
      </c>
      <c r="B268" s="54" t="s">
        <v>118</v>
      </c>
      <c r="C268" s="53" t="s">
        <v>57</v>
      </c>
      <c r="D268" s="11">
        <f>Part1_1!K31</f>
        <v>25</v>
      </c>
      <c r="E268" s="11">
        <f t="shared" si="97"/>
        <v>25</v>
      </c>
      <c r="F268" s="11">
        <f t="shared" si="98"/>
        <v>25</v>
      </c>
      <c r="G268" s="54" t="s">
        <v>0</v>
      </c>
      <c r="H268">
        <f>D268+D257+D136+D114+D92</f>
        <v>1569</v>
      </c>
    </row>
    <row r="269" spans="1:8" ht="28.9" customHeight="1" x14ac:dyDescent="0.2">
      <c r="A269" s="28" t="s">
        <v>482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8" ht="28.9" customHeight="1" x14ac:dyDescent="0.2">
      <c r="A270" s="28" t="s">
        <v>483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8" ht="28.9" customHeight="1" x14ac:dyDescent="0.2">
      <c r="A271" s="18" t="s">
        <v>35</v>
      </c>
      <c r="B271" s="19" t="s">
        <v>162</v>
      </c>
      <c r="C271" s="18" t="s">
        <v>99</v>
      </c>
      <c r="D271" s="11">
        <v>799878.32999999821</v>
      </c>
      <c r="E271" s="11">
        <f>D271</f>
        <v>799878.32999999821</v>
      </c>
      <c r="F271" s="11">
        <f>D271</f>
        <v>799878.32999999821</v>
      </c>
      <c r="G271" s="19" t="s">
        <v>0</v>
      </c>
    </row>
    <row r="272" spans="1:8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18056270</v>
      </c>
      <c r="E273" s="11">
        <f>E271+E6</f>
        <v>18056270</v>
      </c>
      <c r="F273" s="11">
        <f>F271+F6</f>
        <v>18056270</v>
      </c>
      <c r="G273" s="19" t="s">
        <v>165</v>
      </c>
    </row>
    <row r="275" spans="1:7" x14ac:dyDescent="0.2">
      <c r="D275">
        <v>18056270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1" t="s">
        <v>166</v>
      </c>
      <c r="B2" s="71"/>
      <c r="C2" s="71"/>
    </row>
    <row r="3" spans="1:3" ht="11.45" customHeight="1" x14ac:dyDescent="0.2">
      <c r="A3" s="63" t="s">
        <v>0</v>
      </c>
      <c r="B3" s="63"/>
      <c r="C3" s="63"/>
    </row>
    <row r="4" spans="1:3" ht="21.6" customHeight="1" x14ac:dyDescent="0.2">
      <c r="A4" s="63" t="s">
        <v>167</v>
      </c>
      <c r="B4" s="63"/>
      <c r="C4" s="63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3" t="s">
        <v>0</v>
      </c>
      <c r="B8" s="63"/>
      <c r="C8" s="63"/>
    </row>
    <row r="9" spans="1:3" ht="21.6" customHeight="1" x14ac:dyDescent="0.2">
      <c r="A9" s="84" t="s">
        <v>174</v>
      </c>
      <c r="B9" s="84"/>
      <c r="C9" s="84"/>
    </row>
    <row r="10" spans="1:3" ht="12.75" customHeight="1" x14ac:dyDescent="0.2">
      <c r="A10" s="9" t="s">
        <v>34</v>
      </c>
      <c r="B10" s="85" t="s">
        <v>175</v>
      </c>
      <c r="C10" s="85"/>
    </row>
    <row r="11" spans="1:3" ht="12.75" customHeight="1" x14ac:dyDescent="0.2">
      <c r="A11" s="9" t="s">
        <v>35</v>
      </c>
      <c r="B11" s="85" t="s">
        <v>176</v>
      </c>
      <c r="C11" s="85"/>
    </row>
    <row r="12" spans="1:3" ht="11.45" customHeight="1" x14ac:dyDescent="0.2">
      <c r="A12" s="63" t="s">
        <v>0</v>
      </c>
      <c r="B12" s="63"/>
      <c r="C12" s="63"/>
    </row>
    <row r="13" spans="1:3" ht="21.6" customHeight="1" x14ac:dyDescent="0.2">
      <c r="A13" s="84" t="s">
        <v>177</v>
      </c>
      <c r="B13" s="84"/>
      <c r="C13" s="84"/>
    </row>
    <row r="14" spans="1:3" ht="12.75" customHeight="1" x14ac:dyDescent="0.2">
      <c r="A14" s="9" t="s">
        <v>34</v>
      </c>
      <c r="B14" s="85" t="s">
        <v>178</v>
      </c>
      <c r="C14" s="85"/>
    </row>
    <row r="15" spans="1:3" ht="11.45" customHeight="1" x14ac:dyDescent="0.2">
      <c r="A15" s="63" t="s">
        <v>0</v>
      </c>
      <c r="B15" s="63"/>
      <c r="C15" s="63"/>
    </row>
    <row r="16" spans="1:3" ht="29.45" customHeight="1" x14ac:dyDescent="0.2">
      <c r="A16" s="71" t="s">
        <v>179</v>
      </c>
      <c r="B16" s="71"/>
      <c r="C16" s="71"/>
    </row>
    <row r="17" spans="1:3" ht="10.35" customHeight="1" x14ac:dyDescent="0.2">
      <c r="A17" s="82" t="s">
        <v>0</v>
      </c>
      <c r="B17" s="82"/>
      <c r="C17" s="82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2021-03-12T13:49:23Z</dcterms:modified>
</cp:coreProperties>
</file>